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Баланс э.э и мощн(2014)верный" sheetId="1" state="hidden" r:id="rId1"/>
    <sheet name="баланс э.э и мощн 15г" sheetId="2" state="hidden" r:id="rId2"/>
    <sheet name="Баланс эл. эн. и мощности 2023" sheetId="3" r:id="rId3"/>
  </sheets>
  <externalReferences>
    <externalReference r:id="rId6"/>
  </externalReferences>
  <definedNames>
    <definedName name="org">'[1]Титульный'!$G$18</definedName>
  </definedNames>
  <calcPr fullCalcOnLoad="1"/>
</workbook>
</file>

<file path=xl/comments1.xml><?xml version="1.0" encoding="utf-8"?>
<comments xmlns="http://schemas.openxmlformats.org/spreadsheetml/2006/main">
  <authors>
    <author>tex9</author>
  </authors>
  <commentList>
    <comment ref="E12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6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comments2.xml><?xml version="1.0" encoding="utf-8"?>
<comments xmlns="http://schemas.openxmlformats.org/spreadsheetml/2006/main">
  <authors>
    <author>tex9</author>
  </authors>
  <commentList>
    <comment ref="E10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транзит + 98-90+98-92
</t>
        </r>
      </text>
    </comment>
    <comment ref="E14" authorId="0">
      <text>
        <r>
          <rPr>
            <b/>
            <sz val="8"/>
            <rFont val="Tahoma"/>
            <family val="2"/>
          </rPr>
          <t>tex9:</t>
        </r>
        <r>
          <rPr>
            <sz val="8"/>
            <rFont val="Tahoma"/>
            <family val="2"/>
          </rPr>
          <t xml:space="preserve">
без транзита
</t>
        </r>
      </text>
    </comment>
  </commentList>
</comments>
</file>

<file path=xl/sharedStrings.xml><?xml version="1.0" encoding="utf-8"?>
<sst xmlns="http://schemas.openxmlformats.org/spreadsheetml/2006/main" count="416" uniqueCount="165">
  <si>
    <t>ВН</t>
  </si>
  <si>
    <t>НН</t>
  </si>
  <si>
    <t>1.1</t>
  </si>
  <si>
    <t>1.2</t>
  </si>
  <si>
    <t>1.3</t>
  </si>
  <si>
    <t>1.4</t>
  </si>
  <si>
    <t>4.1</t>
  </si>
  <si>
    <t>4.2</t>
  </si>
  <si>
    <t>4.3</t>
  </si>
  <si>
    <t>Баланс электрической энергии по сетям ВН, СН1, СН11 и НН</t>
  </si>
  <si>
    <t>(млн. кВт·ч)</t>
  </si>
  <si>
    <t>№
п/п</t>
  </si>
  <si>
    <t>всего</t>
  </si>
  <si>
    <t>СН1</t>
  </si>
  <si>
    <t>СН11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</si>
  <si>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</si>
  <si>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</si>
  <si>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</si>
  <si>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</si>
  <si>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</si>
  <si>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2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</si>
  <si>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</si>
  <si>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</si>
  <si>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</si>
  <si>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</si>
  <si>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</si>
  <si>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</si>
  <si>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</si>
  <si>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</si>
  <si>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</si>
  <si>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</si>
  <si>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</si>
  <si>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Баланс электрической мощности по диапазонам напряжения ЭСО</t>
  </si>
  <si>
    <t>(МВт)</t>
  </si>
  <si>
    <t>ЧЧИ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</si>
  <si>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</si>
  <si>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</si>
  <si>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</si>
  <si>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</si>
  <si>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</si>
  <si>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</si>
  <si>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</si>
  <si>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</si>
  <si>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</si>
  <si>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</si>
  <si>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</si>
  <si>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</si>
  <si>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-</t>
  </si>
  <si>
    <t>2014 факт</t>
  </si>
  <si>
    <r>
      <rPr>
        <b/>
        <sz val="11"/>
        <rFont val="Times New Roman"/>
        <family val="1"/>
      </rPr>
      <t xml:space="preserve">Потери </t>
    </r>
    <r>
      <rPr>
        <sz val="11"/>
        <rFont val="Times New Roman"/>
        <family val="1"/>
      </rPr>
      <t>электроэнергии в сети</t>
    </r>
  </si>
  <si>
    <r>
      <rPr>
        <b/>
        <sz val="11"/>
        <rFont val="Times New Roman"/>
        <family val="1"/>
      </rPr>
      <t xml:space="preserve">Поступление </t>
    </r>
    <r>
      <rPr>
        <sz val="11"/>
        <rFont val="Times New Roman"/>
        <family val="1"/>
      </rPr>
      <t>эл. энергии в сеть, всего</t>
    </r>
  </si>
  <si>
    <r>
      <rPr>
        <b/>
        <sz val="11"/>
        <rFont val="Times New Roman"/>
        <family val="1"/>
      </rPr>
      <t>Полезный отпуск</t>
    </r>
    <r>
      <rPr>
        <sz val="11"/>
        <rFont val="Times New Roman"/>
        <family val="1"/>
      </rPr>
      <t xml:space="preserve"> из сети</t>
    </r>
  </si>
  <si>
    <t>2015 план</t>
  </si>
  <si>
    <t xml:space="preserve">2015 план </t>
  </si>
  <si>
    <t>(млн.  кВт·ч)</t>
  </si>
  <si>
    <t>Наименование показателя</t>
  </si>
  <si>
    <t>Код строки</t>
  </si>
  <si>
    <t>Всего</t>
  </si>
  <si>
    <t>В том числе по уровню напряжения</t>
  </si>
  <si>
    <t>СН2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</si>
  <si>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</si>
  <si>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</si>
  <si>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</si>
  <si>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</si>
  <si>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</si>
  <si>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</si>
  <si>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</si>
  <si>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№ п/п</t>
  </si>
  <si>
    <t>I. Электроэнергия (тыс. кВт ч)</t>
  </si>
  <si>
    <t>1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</si>
  <si>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</si>
  <si>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</si>
  <si>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</si>
  <si>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1.2.1</t>
  </si>
  <si>
    <t>АО "ГТ Энерго"</t>
  </si>
  <si>
    <t>Добавить организацию</t>
  </si>
  <si>
    <t>от несетевых организаций:</t>
  </si>
  <si>
    <t>230</t>
  </si>
  <si>
    <t>1.3.0</t>
  </si>
  <si>
    <t>ОБЩЕСТВО С ОГРАНИЧЕННОЙ ОТВЕТСТВЕННОСТЬЮ "МАГНИТОГОРСКИЙ ЦЕНТРАЛЬНЫЙ РЫНОК"</t>
  </si>
  <si>
    <t>ОБЩЕСТВО С ОГРАНИЧЕННОЙ ОТВЕТСТВЕННОСТЬЮ "КОМПАНИЯ БИГ"</t>
  </si>
  <si>
    <t>от смежных сетевых организаций:</t>
  </si>
  <si>
    <t>430</t>
  </si>
  <si>
    <t>1.4.1</t>
  </si>
  <si>
    <t>ПАО "Магнитогорский металлургический комбинат"</t>
  </si>
  <si>
    <t>1.4.2</t>
  </si>
  <si>
    <t>Филиал ОАО "Межрегиональная распределительная сетевая компания Урала"  - "Челябэнерго"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</si>
  <si>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</si>
  <si>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</si>
  <si>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</si>
  <si>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</si>
  <si>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</si>
  <si>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</si>
  <si>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</si>
  <si>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</si>
  <si>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</si>
  <si>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680</t>
  </si>
  <si>
    <t>Отпуск из сети:</t>
  </si>
  <si>
    <t>690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</si>
  <si>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</si>
  <si>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</si>
  <si>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</si>
  <si>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</si>
  <si>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</si>
  <si>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</si>
  <si>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</si>
  <si>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</si>
  <si>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</si>
  <si>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</si>
  <si>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</si>
  <si>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</si>
  <si>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смежным сетевым организациям:</t>
  </si>
  <si>
    <t>750</t>
  </si>
  <si>
    <t>4.3.0</t>
  </si>
  <si>
    <t>4.3.1</t>
  </si>
  <si>
    <t>ООО "Продвижение"</t>
  </si>
  <si>
    <t>4.3.2</t>
  </si>
  <si>
    <t>ООО "Магнитогорская Сетевая Компания"</t>
  </si>
  <si>
    <t>4.3.3</t>
  </si>
  <si>
    <t>ООО "Уральская энергетическая сетевая компания"</t>
  </si>
  <si>
    <t>4.3.4</t>
  </si>
  <si>
    <t>4.3.5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</si>
  <si>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</si>
  <si>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</si>
  <si>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</si>
  <si>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</si>
  <si>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</si>
  <si>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</si>
  <si>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</si>
  <si>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</si>
  <si>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</si>
  <si>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</si>
  <si>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</si>
  <si>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</si>
  <si>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</si>
  <si>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</si>
  <si>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</si>
  <si>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</si>
  <si>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</si>
  <si>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</si>
  <si>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</si>
  <si>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1030</t>
  </si>
  <si>
    <t>II. Мощность (МВт)</t>
  </si>
  <si>
    <t>L1</t>
  </si>
  <si>
    <t>L1.1</t>
  </si>
  <si>
    <t>L1.2</t>
  </si>
  <si>
    <t>L2</t>
  </si>
  <si>
    <t>L2.1</t>
  </si>
  <si>
    <t>L2.2</t>
  </si>
  <si>
    <t>L3</t>
  </si>
  <si>
    <t>О</t>
  </si>
  <si>
    <t>1.2.2</t>
  </si>
  <si>
    <t>1.2.3</t>
  </si>
  <si>
    <t>1.4.3</t>
  </si>
  <si>
    <t>Южно-Уральская дирекция по энергообеспечению – структурное подразделение Трансэнерго – филиала ОАО «РЖД»</t>
  </si>
  <si>
    <t>ООО "МиассЭнергоСтрой"</t>
  </si>
  <si>
    <t>4.3.6</t>
  </si>
  <si>
    <t>Филиал ПАО "Россети Урал"-"Челябэнерго"</t>
  </si>
  <si>
    <t>АО "ИК "ПРОФИТ"</t>
  </si>
  <si>
    <t>ООО "ММК-ИНДУСТРИАЛЬНЫЙ ПАРК"</t>
  </si>
  <si>
    <t>ООО "УМК"</t>
  </si>
  <si>
    <t>1.3.1</t>
  </si>
  <si>
    <t>1.3.2</t>
  </si>
  <si>
    <t>1.3.3</t>
  </si>
  <si>
    <t xml:space="preserve">БАЛАНС  ЭЛЕКТРИЧЕСКОЙ ЭНЕРГИИ И МОЩНОСТИ АО "ГОРЭЛЕКТРОСЕТЬ" г. МАГНИТОГОРСКА  за 2023 год (факт)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</si>
</sst>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"/>
    <numFmt numFmtId="194" formatCode="#,##0.0000"/>
    <numFmt numFmtId="195" formatCode="_-* #,##0.000_р_._-;\-* #,##0.000_р_._-;_-* &quot;-&quot;??_р_._-;_-@_-"/>
    <numFmt numFmtId="196" formatCode="_-* #,##0.0_р_._-;\-* #,##0.0_р_._-;_-* &quot;-&quot;??_р_._-;_-@_-"/>
    <numFmt numFmtId="197" formatCode="_-* #,##0.0_р_._-;\-* #,##0.0_р_._-;_-* &quot;-&quot;?_р_._-;_-@_-"/>
    <numFmt numFmtId="198" formatCode="_-* #,##0.000_р_._-;\-* #,##0.000_р_._-;_-* &quot;-&quot;???_р_._-;_-@_-"/>
    <numFmt numFmtId="199" formatCode="#,##0.0"/>
    <numFmt numFmtId="200" formatCode="0.000"/>
    <numFmt numFmtId="201" formatCode="#,##0.000"/>
    <numFmt numFmtId="202" formatCode="#,##0.000_ ;\-#,##0.000\ "/>
    <numFmt numFmtId="203" formatCode="_-* #,##0.00[$€-1]_-;\-* #,##0.00[$€-1]_-;_-* &quot;-&quot;??[$€-1]_-"/>
  </numFmts>
  <fonts count="6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sz val="11"/>
      <color indexed="22"/>
      <name val="Wingdings 2"/>
      <family val="1"/>
    </font>
    <font>
      <b/>
      <sz val="14"/>
      <color indexed="63"/>
      <name val="Tahoma"/>
      <family val="2"/>
    </font>
    <font>
      <b/>
      <sz val="11"/>
      <color indexed="6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9"/>
      <name val="Tahoma"/>
      <family val="2"/>
    </font>
    <font>
      <b/>
      <sz val="11"/>
      <color indexed="5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Tahoma"/>
      <family val="2"/>
    </font>
    <font>
      <sz val="11"/>
      <color indexed="63"/>
      <name val="Tahoma"/>
      <family val="2"/>
    </font>
    <font>
      <b/>
      <i/>
      <sz val="14"/>
      <color indexed="63"/>
      <name val="Tahoma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9"/>
      <color theme="0"/>
      <name val="Tahoma"/>
      <family val="2"/>
    </font>
    <font>
      <b/>
      <sz val="11"/>
      <color theme="0" tint="-0.24997000396251678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203" fontId="22" fillId="0" borderId="0">
      <alignment/>
      <protection/>
    </xf>
    <xf numFmtId="0" fontId="22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30" fillId="0" borderId="1" applyNumberFormat="0" applyAlignment="0">
      <protection locked="0"/>
    </xf>
    <xf numFmtId="181" fontId="23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30" fillId="2" borderId="1" applyNumberFormat="0" applyAlignment="0"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33" fillId="3" borderId="2" applyNumberFormat="0">
      <alignment horizontal="center" vertical="center"/>
      <protection/>
    </xf>
    <xf numFmtId="0" fontId="61" fillId="4" borderId="3" applyNumberFormat="0" applyAlignment="0" applyProtection="0"/>
    <xf numFmtId="0" fontId="18" fillId="5" borderId="1" applyNumberFormat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19" fillId="0" borderId="4" applyBorder="0">
      <alignment horizontal="center" vertical="center" wrapText="1"/>
      <protection/>
    </xf>
    <xf numFmtId="49" fontId="17" fillId="0" borderId="0" applyBorder="0">
      <alignment vertical="top"/>
      <protection/>
    </xf>
    <xf numFmtId="0" fontId="63" fillId="0" borderId="0">
      <alignment/>
      <protection/>
    </xf>
    <xf numFmtId="0" fontId="63" fillId="0" borderId="0">
      <alignment/>
      <protection/>
    </xf>
    <xf numFmtId="0" fontId="17" fillId="0" borderId="0">
      <alignment horizontal="left" vertical="center"/>
      <protection/>
    </xf>
    <xf numFmtId="0" fontId="31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0" fillId="7" borderId="5" applyNumberFormat="0" applyFon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195" fontId="4" fillId="0" borderId="13" xfId="66" applyNumberFormat="1" applyFont="1" applyFill="1" applyBorder="1" applyAlignment="1">
      <alignment horizontal="center"/>
    </xf>
    <xf numFmtId="195" fontId="4" fillId="0" borderId="15" xfId="66" applyNumberFormat="1" applyFont="1" applyFill="1" applyBorder="1" applyAlignment="1">
      <alignment horizontal="center"/>
    </xf>
    <xf numFmtId="195" fontId="4" fillId="0" borderId="16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95" fontId="3" fillId="0" borderId="6" xfId="66" applyNumberFormat="1" applyFont="1" applyFill="1" applyBorder="1" applyAlignment="1">
      <alignment horizontal="center"/>
    </xf>
    <xf numFmtId="195" fontId="3" fillId="0" borderId="7" xfId="66" applyNumberFormat="1" applyFont="1" applyFill="1" applyBorder="1" applyAlignment="1">
      <alignment horizontal="center"/>
    </xf>
    <xf numFmtId="195" fontId="3" fillId="0" borderId="8" xfId="66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195" fontId="4" fillId="0" borderId="6" xfId="66" applyNumberFormat="1" applyFont="1" applyFill="1" applyBorder="1" applyAlignment="1">
      <alignment horizontal="center"/>
    </xf>
    <xf numFmtId="195" fontId="4" fillId="0" borderId="7" xfId="66" applyNumberFormat="1" applyFont="1" applyFill="1" applyBorder="1" applyAlignment="1">
      <alignment horizontal="center"/>
    </xf>
    <xf numFmtId="195" fontId="4" fillId="0" borderId="8" xfId="66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196" fontId="3" fillId="0" borderId="6" xfId="66" applyNumberFormat="1" applyFont="1" applyFill="1" applyBorder="1" applyAlignment="1">
      <alignment horizontal="center"/>
    </xf>
    <xf numFmtId="196" fontId="3" fillId="0" borderId="7" xfId="66" applyNumberFormat="1" applyFont="1" applyFill="1" applyBorder="1" applyAlignment="1">
      <alignment horizontal="center"/>
    </xf>
    <xf numFmtId="196" fontId="3" fillId="0" borderId="8" xfId="66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96" fontId="3" fillId="0" borderId="9" xfId="66" applyNumberFormat="1" applyFont="1" applyFill="1" applyBorder="1" applyAlignment="1">
      <alignment horizontal="center"/>
    </xf>
    <xf numFmtId="196" fontId="3" fillId="0" borderId="11" xfId="66" applyNumberFormat="1" applyFont="1" applyFill="1" applyBorder="1" applyAlignment="1">
      <alignment horizontal="center"/>
    </xf>
    <xf numFmtId="196" fontId="3" fillId="0" borderId="12" xfId="66" applyNumberFormat="1" applyFont="1" applyFill="1" applyBorder="1" applyAlignment="1">
      <alignment horizontal="center"/>
    </xf>
    <xf numFmtId="197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02" fontId="3" fillId="0" borderId="6" xfId="66" applyNumberFormat="1" applyFont="1" applyFill="1" applyBorder="1" applyAlignment="1">
      <alignment horizontal="center"/>
    </xf>
    <xf numFmtId="202" fontId="3" fillId="0" borderId="7" xfId="66" applyNumberFormat="1" applyFont="1" applyFill="1" applyBorder="1" applyAlignment="1">
      <alignment horizontal="center"/>
    </xf>
    <xf numFmtId="202" fontId="3" fillId="0" borderId="8" xfId="66" applyNumberFormat="1" applyFont="1" applyFill="1" applyBorder="1" applyAlignment="1">
      <alignment horizontal="center"/>
    </xf>
    <xf numFmtId="200" fontId="3" fillId="0" borderId="6" xfId="0" applyNumberFormat="1" applyFont="1" applyFill="1" applyBorder="1" applyAlignment="1">
      <alignment horizontal="center"/>
    </xf>
    <xf numFmtId="200" fontId="3" fillId="0" borderId="7" xfId="0" applyNumberFormat="1" applyFont="1" applyFill="1" applyBorder="1" applyAlignment="1">
      <alignment horizontal="center"/>
    </xf>
    <xf numFmtId="200" fontId="3" fillId="0" borderId="8" xfId="0" applyNumberFormat="1" applyFont="1" applyFill="1" applyBorder="1" applyAlignment="1">
      <alignment horizontal="center"/>
    </xf>
    <xf numFmtId="200" fontId="4" fillId="0" borderId="6" xfId="0" applyNumberFormat="1" applyFont="1" applyFill="1" applyBorder="1" applyAlignment="1">
      <alignment horizontal="center"/>
    </xf>
    <xf numFmtId="200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95" fontId="4" fillId="8" borderId="7" xfId="66" applyNumberFormat="1" applyFont="1" applyFill="1" applyBorder="1" applyAlignment="1">
      <alignment horizontal="center"/>
    </xf>
    <xf numFmtId="195" fontId="4" fillId="8" borderId="8" xfId="66" applyNumberFormat="1" applyFont="1" applyFill="1" applyBorder="1" applyAlignment="1">
      <alignment horizontal="center"/>
    </xf>
    <xf numFmtId="202" fontId="3" fillId="8" borderId="7" xfId="66" applyNumberFormat="1" applyFont="1" applyFill="1" applyBorder="1" applyAlignment="1">
      <alignment horizontal="center"/>
    </xf>
    <xf numFmtId="202" fontId="3" fillId="8" borderId="8" xfId="66" applyNumberFormat="1" applyFont="1" applyFill="1" applyBorder="1" applyAlignment="1">
      <alignment horizontal="center"/>
    </xf>
    <xf numFmtId="198" fontId="3" fillId="0" borderId="0" xfId="0" applyNumberFormat="1" applyFont="1" applyBorder="1" applyAlignment="1">
      <alignment/>
    </xf>
    <xf numFmtId="0" fontId="16" fillId="0" borderId="0" xfId="60" applyFont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Border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vertical="center"/>
      <protection/>
    </xf>
    <xf numFmtId="0" fontId="14" fillId="0" borderId="0" xfId="60" applyFont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center" vertical="center" wrapText="1"/>
      <protection/>
    </xf>
    <xf numFmtId="49" fontId="16" fillId="9" borderId="20" xfId="51" applyFont="1" applyFill="1" applyBorder="1" applyAlignment="1">
      <alignment vertical="center" wrapText="1"/>
      <protection/>
    </xf>
    <xf numFmtId="201" fontId="16" fillId="10" borderId="20" xfId="51" applyNumberFormat="1" applyFont="1" applyFill="1" applyBorder="1" applyAlignment="1" applyProtection="1">
      <alignment horizontal="right" vertical="center"/>
      <protection/>
    </xf>
    <xf numFmtId="49" fontId="16" fillId="0" borderId="20" xfId="51" applyFont="1" applyBorder="1" applyAlignment="1">
      <alignment horizontal="left" vertical="center" wrapText="1" indent="1"/>
      <protection/>
    </xf>
    <xf numFmtId="201" fontId="16" fillId="11" borderId="20" xfId="51" applyNumberFormat="1" applyFont="1" applyFill="1" applyBorder="1" applyAlignment="1" applyProtection="1">
      <alignment horizontal="right" vertical="center"/>
      <protection locked="0"/>
    </xf>
    <xf numFmtId="49" fontId="16" fillId="0" borderId="21" xfId="51" applyFont="1" applyFill="1" applyBorder="1" applyAlignment="1" applyProtection="1">
      <alignment horizontal="left" vertical="center" wrapText="1" indent="1"/>
      <protection/>
    </xf>
    <xf numFmtId="49" fontId="65" fillId="0" borderId="21" xfId="51" applyFont="1" applyFill="1" applyBorder="1" applyAlignment="1" applyProtection="1">
      <alignment horizontal="center" vertical="center" wrapText="1"/>
      <protection/>
    </xf>
    <xf numFmtId="194" fontId="16" fillId="0" borderId="21" xfId="51" applyNumberFormat="1" applyFont="1" applyFill="1" applyBorder="1" applyAlignment="1" applyProtection="1">
      <alignment horizontal="right" vertical="center"/>
      <protection/>
    </xf>
    <xf numFmtId="0" fontId="0" fillId="12" borderId="22" xfId="58" applyNumberFormat="1" applyFont="1" applyFill="1" applyBorder="1" applyAlignment="1" applyProtection="1">
      <alignment horizontal="left" vertical="center" wrapText="1" indent="2"/>
      <protection/>
    </xf>
    <xf numFmtId="0" fontId="16" fillId="0" borderId="23" xfId="51" applyNumberFormat="1" applyFont="1" applyBorder="1" applyAlignment="1">
      <alignment horizontal="center" vertical="center" wrapText="1"/>
      <protection/>
    </xf>
    <xf numFmtId="201" fontId="16" fillId="10" borderId="23" xfId="51" applyNumberFormat="1" applyFont="1" applyFill="1" applyBorder="1" applyAlignment="1" applyProtection="1">
      <alignment horizontal="right" vertical="center"/>
      <protection/>
    </xf>
    <xf numFmtId="201" fontId="16" fillId="11" borderId="23" xfId="51" applyNumberFormat="1" applyFont="1" applyFill="1" applyBorder="1" applyAlignment="1" applyProtection="1">
      <alignment horizontal="right" vertical="center"/>
      <protection locked="0"/>
    </xf>
    <xf numFmtId="0" fontId="35" fillId="13" borderId="24" xfId="0" applyFont="1" applyFill="1" applyBorder="1" applyAlignment="1" applyProtection="1">
      <alignment horizontal="left" vertical="center" indent="1"/>
      <protection/>
    </xf>
    <xf numFmtId="0" fontId="35" fillId="13" borderId="24" xfId="0" applyFont="1" applyFill="1" applyBorder="1" applyAlignment="1" applyProtection="1">
      <alignment horizontal="center" vertical="top"/>
      <protection/>
    </xf>
    <xf numFmtId="194" fontId="16" fillId="0" borderId="20" xfId="51" applyNumberFormat="1" applyFont="1" applyFill="1" applyBorder="1" applyAlignment="1" applyProtection="1">
      <alignment horizontal="right" vertical="center"/>
      <protection/>
    </xf>
    <xf numFmtId="49" fontId="16" fillId="9" borderId="20" xfId="51" applyFont="1" applyFill="1" applyBorder="1" applyAlignment="1">
      <alignment horizontal="left" vertical="center" wrapText="1"/>
      <protection/>
    </xf>
    <xf numFmtId="49" fontId="16" fillId="0" borderId="20" xfId="51" applyFont="1" applyFill="1" applyBorder="1" applyAlignment="1" applyProtection="1">
      <alignment horizontal="center" vertical="center" wrapText="1"/>
      <protection/>
    </xf>
    <xf numFmtId="49" fontId="16" fillId="0" borderId="20" xfId="51" applyFont="1" applyBorder="1" applyAlignment="1">
      <alignment horizontal="left" vertical="center" wrapText="1" indent="2"/>
      <protection/>
    </xf>
    <xf numFmtId="49" fontId="16" fillId="0" borderId="20" xfId="51" applyFont="1" applyBorder="1" applyAlignment="1">
      <alignment horizontal="left" vertical="center" wrapText="1" indent="3"/>
      <protection/>
    </xf>
    <xf numFmtId="49" fontId="16" fillId="0" borderId="20" xfId="5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Alignment="1" applyProtection="1">
      <alignment horizontal="left" vertical="center" indent="1"/>
      <protection/>
    </xf>
    <xf numFmtId="0" fontId="16" fillId="0" borderId="0" xfId="60" applyNumberFormat="1" applyFont="1" applyAlignment="1" applyProtection="1">
      <alignment vertical="center"/>
      <protection/>
    </xf>
    <xf numFmtId="0" fontId="16" fillId="0" borderId="0" xfId="59" applyFont="1" applyAlignment="1" applyProtection="1">
      <alignment vertical="center"/>
      <protection/>
    </xf>
    <xf numFmtId="49" fontId="16" fillId="0" borderId="0" xfId="60" applyNumberFormat="1" applyFont="1" applyAlignment="1" applyProtection="1">
      <alignment vertical="center"/>
      <protection/>
    </xf>
    <xf numFmtId="49" fontId="16" fillId="0" borderId="0" xfId="51" applyFont="1" applyAlignment="1" applyProtection="1">
      <alignment vertical="center"/>
      <protection/>
    </xf>
    <xf numFmtId="49" fontId="16" fillId="0" borderId="0" xfId="51" applyFont="1" applyBorder="1" applyAlignment="1" applyProtection="1">
      <alignment vertical="center"/>
      <protection/>
    </xf>
    <xf numFmtId="0" fontId="36" fillId="14" borderId="0" xfId="57" applyFont="1" applyFill="1" applyBorder="1" applyAlignment="1" applyProtection="1">
      <alignment horizontal="center" vertical="center" wrapText="1"/>
      <protection/>
    </xf>
    <xf numFmtId="49" fontId="16" fillId="0" borderId="25" xfId="51" applyNumberFormat="1" applyFont="1" applyBorder="1" applyAlignment="1" applyProtection="1">
      <alignment vertical="center"/>
      <protection/>
    </xf>
    <xf numFmtId="201" fontId="16" fillId="10" borderId="26" xfId="51" applyNumberFormat="1" applyFont="1" applyFill="1" applyBorder="1" applyAlignment="1" applyProtection="1">
      <alignment horizontal="right" vertical="center"/>
      <protection/>
    </xf>
    <xf numFmtId="201" fontId="16" fillId="11" borderId="26" xfId="51" applyNumberFormat="1" applyFont="1" applyFill="1" applyBorder="1" applyAlignment="1" applyProtection="1">
      <alignment horizontal="right" vertical="center"/>
      <protection locked="0"/>
    </xf>
    <xf numFmtId="49" fontId="65" fillId="0" borderId="27" xfId="51" applyNumberFormat="1" applyFont="1" applyBorder="1" applyAlignment="1" applyProtection="1">
      <alignment vertical="center"/>
      <protection/>
    </xf>
    <xf numFmtId="194" fontId="16" fillId="0" borderId="28" xfId="51" applyNumberFormat="1" applyFont="1" applyFill="1" applyBorder="1" applyAlignment="1" applyProtection="1">
      <alignment horizontal="right" vertical="center"/>
      <protection/>
    </xf>
    <xf numFmtId="0" fontId="16" fillId="14" borderId="27" xfId="57" applyFont="1" applyFill="1" applyBorder="1" applyAlignment="1" applyProtection="1">
      <alignment horizontal="left" vertical="center"/>
      <protection/>
    </xf>
    <xf numFmtId="201" fontId="16" fillId="11" borderId="29" xfId="51" applyNumberFormat="1" applyFont="1" applyFill="1" applyBorder="1" applyAlignment="1" applyProtection="1">
      <alignment horizontal="right" vertical="center"/>
      <protection locked="0"/>
    </xf>
    <xf numFmtId="49" fontId="35" fillId="13" borderId="27" xfId="0" applyNumberFormat="1" applyFont="1" applyFill="1" applyBorder="1" applyAlignment="1" applyProtection="1">
      <alignment horizontal="center" vertical="top"/>
      <protection/>
    </xf>
    <xf numFmtId="0" fontId="35" fillId="13" borderId="30" xfId="0" applyFont="1" applyFill="1" applyBorder="1" applyAlignment="1" applyProtection="1">
      <alignment horizontal="center" vertical="top"/>
      <protection/>
    </xf>
    <xf numFmtId="194" fontId="16" fillId="0" borderId="26" xfId="51" applyNumberFormat="1" applyFont="1" applyFill="1" applyBorder="1" applyAlignment="1" applyProtection="1">
      <alignment horizontal="right" vertical="center"/>
      <protection/>
    </xf>
    <xf numFmtId="49" fontId="16" fillId="0" borderId="31" xfId="51" applyNumberFormat="1" applyFont="1" applyBorder="1" applyAlignment="1" applyProtection="1">
      <alignment vertical="center"/>
      <protection/>
    </xf>
    <xf numFmtId="49" fontId="16" fillId="9" borderId="32" xfId="51" applyFont="1" applyFill="1" applyBorder="1" applyAlignment="1">
      <alignment vertical="center" wrapText="1"/>
      <protection/>
    </xf>
    <xf numFmtId="49" fontId="16" fillId="0" borderId="32" xfId="51" applyFont="1" applyBorder="1" applyAlignment="1">
      <alignment horizontal="center" vertical="center" wrapText="1"/>
      <protection/>
    </xf>
    <xf numFmtId="201" fontId="16" fillId="10" borderId="32" xfId="51" applyNumberFormat="1" applyFont="1" applyFill="1" applyBorder="1" applyAlignment="1" applyProtection="1">
      <alignment horizontal="right" vertical="center"/>
      <protection/>
    </xf>
    <xf numFmtId="201" fontId="16" fillId="10" borderId="33" xfId="51" applyNumberFormat="1" applyFont="1" applyFill="1" applyBorder="1" applyAlignment="1" applyProtection="1">
      <alignment horizontal="right" vertical="center"/>
      <protection/>
    </xf>
    <xf numFmtId="0" fontId="35" fillId="13" borderId="27" xfId="0" applyFont="1" applyFill="1" applyBorder="1" applyAlignment="1" applyProtection="1">
      <alignment horizontal="center" vertical="top"/>
      <protection/>
    </xf>
    <xf numFmtId="0" fontId="34" fillId="0" borderId="34" xfId="60" applyFont="1" applyBorder="1" applyAlignment="1" applyProtection="1">
      <alignment horizontal="center" vertical="center" wrapText="1"/>
      <protection/>
    </xf>
    <xf numFmtId="0" fontId="34" fillId="0" borderId="35" xfId="60" applyFont="1" applyBorder="1" applyAlignment="1" applyProtection="1">
      <alignment horizontal="center" vertical="center" wrapText="1"/>
      <protection/>
    </xf>
    <xf numFmtId="0" fontId="34" fillId="0" borderId="36" xfId="60" applyFont="1" applyBorder="1" applyAlignment="1" applyProtection="1">
      <alignment horizontal="center" vertical="center" wrapText="1"/>
      <protection/>
    </xf>
    <xf numFmtId="201" fontId="38" fillId="10" borderId="20" xfId="51" applyNumberFormat="1" applyFont="1" applyFill="1" applyBorder="1" applyAlignment="1" applyProtection="1">
      <alignment horizontal="right" vertical="center"/>
      <protection/>
    </xf>
    <xf numFmtId="0" fontId="16" fillId="0" borderId="24" xfId="51" applyNumberFormat="1" applyFont="1" applyBorder="1" applyAlignment="1">
      <alignment horizontal="center" vertical="center" wrapText="1"/>
      <protection/>
    </xf>
    <xf numFmtId="49" fontId="16" fillId="0" borderId="37" xfId="51" applyNumberFormat="1" applyFont="1" applyBorder="1" applyAlignment="1" applyProtection="1">
      <alignment vertical="center"/>
      <protection/>
    </xf>
    <xf numFmtId="49" fontId="16" fillId="0" borderId="38" xfId="51" applyFont="1" applyBorder="1" applyAlignment="1">
      <alignment horizontal="center" vertical="center" wrapText="1"/>
      <protection/>
    </xf>
    <xf numFmtId="201" fontId="38" fillId="10" borderId="38" xfId="51" applyNumberFormat="1" applyFont="1" applyFill="1" applyBorder="1" applyAlignment="1" applyProtection="1">
      <alignment horizontal="right" vertical="center"/>
      <protection/>
    </xf>
    <xf numFmtId="201" fontId="16" fillId="10" borderId="38" xfId="51" applyNumberFormat="1" applyFont="1" applyFill="1" applyBorder="1" applyAlignment="1" applyProtection="1">
      <alignment horizontal="right" vertical="center"/>
      <protection/>
    </xf>
    <xf numFmtId="201" fontId="16" fillId="10" borderId="39" xfId="51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95" fontId="3" fillId="0" borderId="18" xfId="66" applyNumberFormat="1" applyFont="1" applyFill="1" applyBorder="1" applyAlignment="1">
      <alignment horizontal="center"/>
    </xf>
    <xf numFmtId="195" fontId="3" fillId="0" borderId="13" xfId="66" applyNumberFormat="1" applyFont="1" applyFill="1" applyBorder="1" applyAlignment="1">
      <alignment horizontal="center"/>
    </xf>
    <xf numFmtId="195" fontId="3" fillId="0" borderId="44" xfId="66" applyNumberFormat="1" applyFont="1" applyFill="1" applyBorder="1" applyAlignment="1">
      <alignment horizontal="center"/>
    </xf>
    <xf numFmtId="195" fontId="3" fillId="0" borderId="15" xfId="66" applyNumberFormat="1" applyFont="1" applyFill="1" applyBorder="1" applyAlignment="1">
      <alignment horizontal="center"/>
    </xf>
    <xf numFmtId="195" fontId="3" fillId="0" borderId="45" xfId="66" applyNumberFormat="1" applyFont="1" applyFill="1" applyBorder="1" applyAlignment="1">
      <alignment horizontal="center"/>
    </xf>
    <xf numFmtId="195" fontId="3" fillId="0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66" fillId="1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7" fillId="0" borderId="0" xfId="62" applyFont="1" applyFill="1" applyBorder="1" applyAlignment="1" applyProtection="1">
      <alignment horizontal="center" vertical="center" wrapText="1"/>
      <protection/>
    </xf>
    <xf numFmtId="0" fontId="16" fillId="0" borderId="46" xfId="60" applyFont="1" applyBorder="1" applyAlignment="1" applyProtection="1">
      <alignment horizontal="center" vertical="center" wrapText="1"/>
      <protection/>
    </xf>
    <xf numFmtId="0" fontId="16" fillId="0" borderId="47" xfId="60" applyFont="1" applyBorder="1" applyAlignment="1" applyProtection="1">
      <alignment horizontal="center" vertical="center" wrapText="1"/>
      <protection/>
    </xf>
    <xf numFmtId="0" fontId="16" fillId="0" borderId="38" xfId="61" applyFont="1" applyBorder="1" applyAlignment="1" applyProtection="1">
      <alignment horizontal="center" vertical="center" wrapText="1"/>
      <protection/>
    </xf>
    <xf numFmtId="0" fontId="16" fillId="0" borderId="23" xfId="61" applyFont="1" applyBorder="1" applyAlignment="1" applyProtection="1">
      <alignment horizontal="center" vertical="center" wrapText="1"/>
      <protection/>
    </xf>
    <xf numFmtId="0" fontId="16" fillId="0" borderId="39" xfId="61" applyFont="1" applyBorder="1" applyAlignment="1" applyProtection="1">
      <alignment horizontal="center" vertical="center" wrapText="1"/>
      <protection/>
    </xf>
    <xf numFmtId="49" fontId="16" fillId="0" borderId="27" xfId="51" applyNumberFormat="1" applyFont="1" applyBorder="1" applyAlignment="1" applyProtection="1">
      <alignment vertical="center"/>
      <protection/>
    </xf>
    <xf numFmtId="49" fontId="16" fillId="0" borderId="21" xfId="51" applyFont="1" applyBorder="1" applyAlignment="1">
      <alignment horizontal="center" vertical="center" wrapText="1"/>
      <protection/>
    </xf>
    <xf numFmtId="201" fontId="16" fillId="10" borderId="21" xfId="51" applyNumberFormat="1" applyFont="1" applyFill="1" applyBorder="1" applyAlignment="1" applyProtection="1">
      <alignment horizontal="right" vertical="center"/>
      <protection/>
    </xf>
    <xf numFmtId="49" fontId="58" fillId="9" borderId="20" xfId="51" applyFont="1" applyFill="1" applyBorder="1" applyAlignment="1">
      <alignment vertical="center" wrapText="1"/>
      <protection/>
    </xf>
    <xf numFmtId="49" fontId="58" fillId="9" borderId="38" xfId="51" applyFont="1" applyFill="1" applyBorder="1" applyAlignment="1">
      <alignment vertical="center" wrapText="1"/>
      <protection/>
    </xf>
    <xf numFmtId="49" fontId="38" fillId="9" borderId="38" xfId="51" applyFont="1" applyFill="1" applyBorder="1" applyAlignment="1">
      <alignment vertical="center" wrapText="1"/>
      <protection/>
    </xf>
    <xf numFmtId="49" fontId="59" fillId="0" borderId="38" xfId="51" applyFont="1" applyBorder="1" applyAlignment="1">
      <alignment horizontal="center" vertical="center" wrapText="1"/>
      <protection/>
    </xf>
    <xf numFmtId="49" fontId="38" fillId="9" borderId="20" xfId="51" applyFont="1" applyFill="1" applyBorder="1" applyAlignment="1">
      <alignment vertical="center" wrapText="1"/>
      <protection/>
    </xf>
    <xf numFmtId="49" fontId="59" fillId="0" borderId="20" xfId="51" applyFont="1" applyFill="1" applyBorder="1" applyAlignment="1" applyProtection="1">
      <alignment horizontal="center" vertical="center" wrapText="1"/>
      <protection/>
    </xf>
    <xf numFmtId="49" fontId="59" fillId="0" borderId="20" xfId="51" applyFont="1" applyBorder="1" applyAlignment="1">
      <alignment horizontal="center" vertical="center" wrapText="1"/>
      <protection/>
    </xf>
    <xf numFmtId="49" fontId="60" fillId="8" borderId="48" xfId="51" applyFont="1" applyFill="1" applyBorder="1" applyAlignment="1">
      <alignment horizontal="center" vertical="center"/>
      <protection/>
    </xf>
    <xf numFmtId="49" fontId="60" fillId="8" borderId="49" xfId="51" applyFont="1" applyFill="1" applyBorder="1" applyAlignment="1">
      <alignment horizontal="center" vertical="center"/>
      <protection/>
    </xf>
    <xf numFmtId="49" fontId="60" fillId="8" borderId="50" xfId="51" applyFont="1" applyFill="1" applyBorder="1" applyAlignment="1">
      <alignment horizontal="center" vertical="center"/>
      <protection/>
    </xf>
    <xf numFmtId="49" fontId="60" fillId="8" borderId="51" xfId="51" applyFont="1" applyFill="1" applyBorder="1" applyAlignment="1">
      <alignment horizontal="center" vertical="center"/>
      <protection/>
    </xf>
    <xf numFmtId="49" fontId="60" fillId="8" borderId="52" xfId="51" applyFont="1" applyFill="1" applyBorder="1" applyAlignment="1">
      <alignment horizontal="center" vertical="center"/>
      <protection/>
    </xf>
    <xf numFmtId="49" fontId="60" fillId="8" borderId="40" xfId="51" applyFont="1" applyFill="1" applyBorder="1" applyAlignment="1">
      <alignment horizontal="center" vertical="center"/>
      <protection/>
    </xf>
    <xf numFmtId="0" fontId="38" fillId="0" borderId="23" xfId="61" applyFont="1" applyBorder="1" applyAlignment="1" applyProtection="1">
      <alignment horizontal="center" vertical="center" wrapText="1"/>
      <protection/>
    </xf>
    <xf numFmtId="0" fontId="38" fillId="0" borderId="29" xfId="61" applyFont="1" applyBorder="1" applyAlignment="1" applyProtection="1">
      <alignment horizontal="center" vertical="center" wrapText="1"/>
      <protection/>
    </xf>
    <xf numFmtId="0" fontId="38" fillId="0" borderId="38" xfId="61" applyFont="1" applyBorder="1" applyAlignment="1" applyProtection="1">
      <alignment horizontal="center" vertical="center" wrapText="1"/>
      <protection/>
    </xf>
    <xf numFmtId="0" fontId="38" fillId="0" borderId="23" xfId="61" applyFont="1" applyBorder="1" applyAlignment="1" applyProtection="1">
      <alignment horizontal="center" vertical="center" wrapText="1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 2" xfId="45"/>
    <cellStyle name="Гиперссылка 4 6" xfId="46"/>
    <cellStyle name="Currency" xfId="47"/>
    <cellStyle name="Currency [0]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MINENERGO.340.PRIL79(v0.1)" xfId="57"/>
    <cellStyle name="Обычный_ЖКУ_проект3" xfId="58"/>
    <cellStyle name="Обычный_Полезный отпуск электроэнергии и мощности, реализуемой по нерегулируемым ценам" xfId="59"/>
    <cellStyle name="Обычный_Полезный отпуск электроэнергии и мощности, реализуемой по регулируемым ценам" xfId="60"/>
    <cellStyle name="Обычный_Сведения об отпуске (передаче) электроэнергии потребителям распределительными сетевыми организациями" xfId="61"/>
    <cellStyle name="Обычный_Шаблон по источникам для Модуля Реестр (2)" xfId="62"/>
    <cellStyle name="Followed Hyperlink" xfId="63"/>
    <cellStyle name="Примечание" xfId="64"/>
    <cellStyle name="Percent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5;&#1061;&#1054;&#1058;&#1044;&#1045;&#1051;\&#1064;&#1048;&#1053;&#1050;&#1040;&#1056;&#1045;&#1053;&#1050;&#1054;%20&#1045;,&#1042;,\&#1060;&#1054;&#1056;&#1052;&#1040;-46-&#1069;&#1069;&#1069;%20&#1045;&#1048;&#1040;&#1057;%20&#1084;&#1086;&#1085;&#1080;&#1090;&#1086;&#1088;&#1080;&#1085;&#1075;\2015\46EP.ST(v2.0)%20%20&#1075;&#1086;&#1076;&#1086;&#1074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МП "Горэлектросеть" г.Магнитогорска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40">
      <selection activeCell="H49" sqref="H49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3.421875" style="1" bestFit="1" customWidth="1"/>
    <col min="9" max="10" width="11.57421875" style="1" bestFit="1" customWidth="1"/>
    <col min="11" max="11" width="13.00390625" style="1" customWidth="1"/>
    <col min="12" max="12" width="11.57421875" style="1" bestFit="1" customWidth="1"/>
    <col min="13" max="13" width="13.421875" style="1" bestFit="1" customWidth="1"/>
    <col min="14" max="16" width="11.57421875" style="1" bestFit="1" customWidth="1"/>
    <col min="17" max="17" width="13.28125" style="1" bestFit="1" customWidth="1"/>
    <col min="18" max="18" width="12.28125" style="1" customWidth="1"/>
    <col min="19" max="16384" width="9.140625" style="1" customWidth="1"/>
  </cols>
  <sheetData>
    <row r="1" spans="7:16" ht="15">
      <c r="G1" s="3"/>
      <c r="L1" s="3"/>
      <c r="M1" s="3"/>
      <c r="N1" s="3"/>
      <c r="O1" s="3"/>
      <c r="P1" s="3"/>
    </row>
    <row r="2" ht="15"/>
    <row r="3" spans="1:17" ht="16.5">
      <c r="A3" s="157" t="s">
        <v>9</v>
      </c>
      <c r="B3" s="157"/>
      <c r="C3" s="157"/>
      <c r="D3" s="157"/>
      <c r="E3" s="157"/>
      <c r="F3" s="157"/>
      <c r="G3" s="157"/>
      <c r="H3" s="4"/>
      <c r="I3" s="4"/>
      <c r="J3" s="4"/>
      <c r="K3" s="4"/>
      <c r="L3" s="4"/>
      <c r="M3" s="4"/>
      <c r="N3" s="4"/>
      <c r="O3" s="4"/>
      <c r="P3" s="4"/>
      <c r="Q3" s="4"/>
    </row>
    <row r="4" ht="15"/>
    <row r="5" spans="7:16" ht="20.25" customHeight="1" thickBot="1">
      <c r="G5" s="5" t="s">
        <v>10</v>
      </c>
      <c r="L5" s="5"/>
      <c r="M5" s="5"/>
      <c r="N5" s="5"/>
      <c r="O5" s="5"/>
      <c r="P5" s="5"/>
    </row>
    <row r="6" spans="1:7" ht="15.75">
      <c r="A6" s="140" t="s">
        <v>11</v>
      </c>
      <c r="B6" s="142"/>
      <c r="C6" s="144" t="s">
        <v>48</v>
      </c>
      <c r="D6" s="145"/>
      <c r="E6" s="145"/>
      <c r="F6" s="145"/>
      <c r="G6" s="146"/>
    </row>
    <row r="7" spans="1:7" ht="15">
      <c r="A7" s="141"/>
      <c r="B7" s="143"/>
      <c r="C7" s="6" t="s">
        <v>12</v>
      </c>
      <c r="D7" s="7" t="s">
        <v>0</v>
      </c>
      <c r="E7" s="7" t="s">
        <v>13</v>
      </c>
      <c r="F7" s="7" t="s">
        <v>14</v>
      </c>
      <c r="G7" s="8" t="s">
        <v>1</v>
      </c>
    </row>
    <row r="8" spans="1:7" ht="15.75" thickBot="1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</row>
    <row r="9" spans="1:7" ht="30">
      <c r="A9" s="14">
        <v>1</v>
      </c>
      <c r="B9" s="15" t="s">
        <v>50</v>
      </c>
      <c r="C9" s="16">
        <v>1149.99</v>
      </c>
      <c r="D9" s="17">
        <v>839.994</v>
      </c>
      <c r="E9" s="17">
        <v>583.279</v>
      </c>
      <c r="F9" s="17">
        <f>F10+F16</f>
        <v>894.256</v>
      </c>
      <c r="G9" s="18">
        <f>G10+G16</f>
        <v>602.555</v>
      </c>
    </row>
    <row r="10" spans="1:7" ht="15">
      <c r="A10" s="19" t="s">
        <v>2</v>
      </c>
      <c r="B10" s="20" t="s">
        <v>15</v>
      </c>
      <c r="C10" s="21"/>
      <c r="D10" s="22">
        <f>D12+D13+D14</f>
        <v>0</v>
      </c>
      <c r="E10" s="22">
        <v>355.491</v>
      </c>
      <c r="F10" s="22">
        <f>F12+F13</f>
        <v>812.886</v>
      </c>
      <c r="G10" s="23">
        <v>601.717</v>
      </c>
    </row>
    <row r="11" spans="1:7" ht="15">
      <c r="A11" s="19"/>
      <c r="B11" s="20" t="s">
        <v>16</v>
      </c>
      <c r="C11" s="21"/>
      <c r="D11" s="22"/>
      <c r="E11" s="22"/>
      <c r="F11" s="22"/>
      <c r="G11" s="23"/>
    </row>
    <row r="12" spans="1:7" ht="15">
      <c r="A12" s="19"/>
      <c r="B12" s="20" t="s">
        <v>0</v>
      </c>
      <c r="C12" s="21"/>
      <c r="D12" s="22"/>
      <c r="E12" s="22">
        <f>E10</f>
        <v>355.491</v>
      </c>
      <c r="F12" s="22">
        <v>443.953</v>
      </c>
      <c r="G12" s="23"/>
    </row>
    <row r="13" spans="1:7" ht="15">
      <c r="A13" s="19"/>
      <c r="B13" s="20" t="s">
        <v>13</v>
      </c>
      <c r="C13" s="21"/>
      <c r="D13" s="22"/>
      <c r="E13" s="22"/>
      <c r="F13" s="22">
        <v>368.933</v>
      </c>
      <c r="G13" s="23"/>
    </row>
    <row r="14" spans="1:7" ht="15">
      <c r="A14" s="19"/>
      <c r="B14" s="20" t="s">
        <v>14</v>
      </c>
      <c r="C14" s="21"/>
      <c r="D14" s="22"/>
      <c r="E14" s="22"/>
      <c r="F14" s="22"/>
      <c r="G14" s="23">
        <f>G10</f>
        <v>601.717</v>
      </c>
    </row>
    <row r="15" spans="1:7" ht="30">
      <c r="A15" s="19" t="s">
        <v>3</v>
      </c>
      <c r="B15" s="20" t="s">
        <v>17</v>
      </c>
      <c r="C15" s="21"/>
      <c r="D15" s="22"/>
      <c r="E15" s="22"/>
      <c r="F15" s="22"/>
      <c r="G15" s="23"/>
    </row>
    <row r="16" spans="1:7" ht="32.25" customHeight="1">
      <c r="A16" s="24" t="s">
        <v>4</v>
      </c>
      <c r="B16" s="20" t="s">
        <v>18</v>
      </c>
      <c r="C16" s="21">
        <f>C9</f>
        <v>1149.99</v>
      </c>
      <c r="D16" s="22">
        <f>D9</f>
        <v>839.994</v>
      </c>
      <c r="E16" s="22">
        <v>227.788</v>
      </c>
      <c r="F16" s="22">
        <v>81.37</v>
      </c>
      <c r="G16" s="23">
        <v>0.838</v>
      </c>
    </row>
    <row r="17" spans="1:7" ht="32.25" customHeight="1">
      <c r="A17" s="24" t="s">
        <v>5</v>
      </c>
      <c r="B17" s="20" t="s">
        <v>19</v>
      </c>
      <c r="C17" s="21"/>
      <c r="D17" s="22"/>
      <c r="E17" s="22"/>
      <c r="F17" s="22"/>
      <c r="G17" s="23"/>
    </row>
    <row r="18" spans="1:7" ht="32.25" customHeight="1">
      <c r="A18" s="19" t="s">
        <v>20</v>
      </c>
      <c r="B18" s="20" t="s">
        <v>49</v>
      </c>
      <c r="C18" s="25">
        <f>SUM(D18:G18)</f>
        <v>136.04500000000002</v>
      </c>
      <c r="D18" s="75">
        <v>16.242</v>
      </c>
      <c r="E18" s="75">
        <v>13.089</v>
      </c>
      <c r="F18" s="75">
        <v>32.674</v>
      </c>
      <c r="G18" s="76">
        <v>74.04</v>
      </c>
    </row>
    <row r="19" spans="1:7" ht="21.75" customHeight="1">
      <c r="A19" s="19"/>
      <c r="B19" s="20" t="s">
        <v>21</v>
      </c>
      <c r="C19" s="61">
        <f>C18/C16*100</f>
        <v>11.830102870459744</v>
      </c>
      <c r="D19" s="77">
        <f>D18/D9*100</f>
        <v>1.9335852398945708</v>
      </c>
      <c r="E19" s="77">
        <f>E18/E9*100</f>
        <v>2.2440375875010075</v>
      </c>
      <c r="F19" s="77">
        <f>F18/F9*100</f>
        <v>3.653763575530944</v>
      </c>
      <c r="G19" s="78">
        <f>G18/G9*100</f>
        <v>12.287674984026356</v>
      </c>
    </row>
    <row r="20" spans="1:7" ht="46.5" customHeight="1">
      <c r="A20" s="24" t="s">
        <v>22</v>
      </c>
      <c r="B20" s="20" t="s">
        <v>23</v>
      </c>
      <c r="C20" s="21">
        <f>SUM(D20:G20)</f>
        <v>0.492</v>
      </c>
      <c r="D20" s="22"/>
      <c r="E20" s="22"/>
      <c r="F20" s="22"/>
      <c r="G20" s="23">
        <v>0.492</v>
      </c>
    </row>
    <row r="21" spans="1:7" ht="15">
      <c r="A21" s="19" t="s">
        <v>24</v>
      </c>
      <c r="B21" s="20" t="s">
        <v>51</v>
      </c>
      <c r="C21" s="25">
        <f>C9-C18</f>
        <v>1013.9449999999999</v>
      </c>
      <c r="D21" s="26">
        <f>D9-E12-F12-D18</f>
        <v>24.308000000000067</v>
      </c>
      <c r="E21" s="26">
        <f>E9-F13-E18</f>
        <v>201.257</v>
      </c>
      <c r="F21" s="26">
        <f>F9-G14-F18</f>
        <v>259.865</v>
      </c>
      <c r="G21" s="27">
        <f>G9-G18</f>
        <v>528.515</v>
      </c>
    </row>
    <row r="22" spans="1:7" ht="15" customHeight="1">
      <c r="A22" s="28"/>
      <c r="B22" s="29" t="s">
        <v>25</v>
      </c>
      <c r="C22" s="147">
        <f>SUM(D22:G23)</f>
        <v>1013.945</v>
      </c>
      <c r="D22" s="149">
        <f>D21</f>
        <v>24.308000000000067</v>
      </c>
      <c r="E22" s="149">
        <f>E21</f>
        <v>201.257</v>
      </c>
      <c r="F22" s="149">
        <f>F21</f>
        <v>259.865</v>
      </c>
      <c r="G22" s="151">
        <f>G21</f>
        <v>528.515</v>
      </c>
    </row>
    <row r="23" spans="1:7" ht="15" customHeight="1">
      <c r="A23" s="30" t="s">
        <v>6</v>
      </c>
      <c r="B23" s="31" t="s">
        <v>26</v>
      </c>
      <c r="C23" s="148"/>
      <c r="D23" s="150"/>
      <c r="E23" s="150"/>
      <c r="F23" s="150"/>
      <c r="G23" s="152"/>
    </row>
    <row r="24" spans="1:7" ht="15">
      <c r="A24" s="19"/>
      <c r="B24" s="20" t="s">
        <v>27</v>
      </c>
      <c r="C24" s="21"/>
      <c r="D24" s="22"/>
      <c r="E24" s="22"/>
      <c r="F24" s="22"/>
      <c r="G24" s="23"/>
    </row>
    <row r="25" spans="1:7" ht="30" customHeight="1">
      <c r="A25" s="24"/>
      <c r="B25" s="20" t="s">
        <v>28</v>
      </c>
      <c r="C25" s="32"/>
      <c r="D25" s="33"/>
      <c r="E25" s="33"/>
      <c r="F25" s="33"/>
      <c r="G25" s="34"/>
    </row>
    <row r="26" spans="1:7" ht="32.25" customHeight="1">
      <c r="A26" s="19"/>
      <c r="B26" s="20" t="s">
        <v>29</v>
      </c>
      <c r="C26" s="32"/>
      <c r="D26" s="33"/>
      <c r="E26" s="33"/>
      <c r="F26" s="33"/>
      <c r="G26" s="34"/>
    </row>
    <row r="27" spans="1:7" ht="32.25" customHeight="1">
      <c r="A27" s="19" t="s">
        <v>7</v>
      </c>
      <c r="B27" s="20" t="s">
        <v>30</v>
      </c>
      <c r="C27" s="32"/>
      <c r="D27" s="33"/>
      <c r="E27" s="33"/>
      <c r="F27" s="33"/>
      <c r="G27" s="34"/>
    </row>
    <row r="28" spans="1:7" ht="32.25" customHeight="1" thickBot="1">
      <c r="A28" s="35" t="s">
        <v>8</v>
      </c>
      <c r="B28" s="36" t="s">
        <v>31</v>
      </c>
      <c r="C28" s="37"/>
      <c r="D28" s="38"/>
      <c r="E28" s="38"/>
      <c r="F28" s="38"/>
      <c r="G28" s="39"/>
    </row>
    <row r="29" spans="14:17" ht="22.5" customHeight="1">
      <c r="N29" s="40" t="e">
        <f>#REF!-#REF!</f>
        <v>#REF!</v>
      </c>
      <c r="O29" s="40" t="e">
        <f>#REF!-#REF!</f>
        <v>#REF!</v>
      </c>
      <c r="P29" s="40" t="e">
        <f>#REF!-#REF!</f>
        <v>#REF!</v>
      </c>
      <c r="Q29" s="40" t="e">
        <f>#REF!-#REF!</f>
        <v>#REF!</v>
      </c>
    </row>
    <row r="30" spans="1:17" ht="16.5">
      <c r="A30" s="153" t="s">
        <v>32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ht="2.25" customHeight="1">
      <c r="F31" s="1"/>
    </row>
    <row r="32" spans="6:12" ht="20.25" customHeight="1" thickBot="1">
      <c r="F32" s="1"/>
      <c r="G32" s="5" t="s">
        <v>33</v>
      </c>
      <c r="L32" s="5"/>
    </row>
    <row r="33" spans="1:8" ht="15">
      <c r="A33" s="140" t="s">
        <v>11</v>
      </c>
      <c r="B33" s="142"/>
      <c r="C33" s="154" t="s">
        <v>48</v>
      </c>
      <c r="D33" s="155"/>
      <c r="E33" s="155"/>
      <c r="F33" s="155"/>
      <c r="G33" s="156"/>
      <c r="H33" s="3" t="s">
        <v>34</v>
      </c>
    </row>
    <row r="34" spans="1:8" ht="15">
      <c r="A34" s="141"/>
      <c r="B34" s="143"/>
      <c r="C34" s="48" t="s">
        <v>12</v>
      </c>
      <c r="D34" s="49" t="s">
        <v>0</v>
      </c>
      <c r="E34" s="49" t="s">
        <v>13</v>
      </c>
      <c r="F34" s="49" t="s">
        <v>14</v>
      </c>
      <c r="G34" s="50" t="s">
        <v>1</v>
      </c>
      <c r="H34" s="51">
        <v>5348</v>
      </c>
    </row>
    <row r="35" spans="1:7" ht="15.75" thickBot="1">
      <c r="A35" s="9">
        <v>1</v>
      </c>
      <c r="B35" s="10">
        <v>2</v>
      </c>
      <c r="C35" s="9">
        <v>3</v>
      </c>
      <c r="D35" s="52">
        <v>4</v>
      </c>
      <c r="E35" s="52">
        <v>5</v>
      </c>
      <c r="F35" s="52">
        <v>6</v>
      </c>
      <c r="G35" s="53">
        <v>7</v>
      </c>
    </row>
    <row r="36" spans="1:7" ht="30">
      <c r="A36" s="14">
        <v>1</v>
      </c>
      <c r="B36" s="15" t="s">
        <v>35</v>
      </c>
      <c r="C36" s="68">
        <v>215.0317875841436</v>
      </c>
      <c r="D36" s="68">
        <v>157.06694091249065</v>
      </c>
      <c r="E36" s="68">
        <v>109.06488406881077</v>
      </c>
      <c r="F36" s="68">
        <v>167.21316379955124</v>
      </c>
      <c r="G36" s="68">
        <v>112.66922213911741</v>
      </c>
    </row>
    <row r="37" spans="1:7" ht="15">
      <c r="A37" s="19" t="s">
        <v>2</v>
      </c>
      <c r="B37" s="20" t="s">
        <v>36</v>
      </c>
      <c r="C37" s="64"/>
      <c r="D37" s="65"/>
      <c r="E37" s="65">
        <v>66.47176514584892</v>
      </c>
      <c r="F37" s="65">
        <v>151.9981301421092</v>
      </c>
      <c r="G37" s="65">
        <v>112.51252804786836</v>
      </c>
    </row>
    <row r="38" spans="1:7" ht="15">
      <c r="A38" s="19"/>
      <c r="B38" s="20" t="s">
        <v>16</v>
      </c>
      <c r="C38" s="64"/>
      <c r="D38" s="65"/>
      <c r="E38" s="65"/>
      <c r="F38" s="65"/>
      <c r="G38" s="66"/>
    </row>
    <row r="39" spans="1:7" ht="15">
      <c r="A39" s="19"/>
      <c r="B39" s="20" t="s">
        <v>0</v>
      </c>
      <c r="C39" s="64"/>
      <c r="D39" s="65"/>
      <c r="E39" s="65">
        <v>66.47176514584892</v>
      </c>
      <c r="F39" s="65">
        <v>83.01290201944651</v>
      </c>
      <c r="G39" s="66"/>
    </row>
    <row r="40" spans="1:7" ht="15">
      <c r="A40" s="19"/>
      <c r="B40" s="20" t="s">
        <v>13</v>
      </c>
      <c r="C40" s="64"/>
      <c r="D40" s="65"/>
      <c r="E40" s="65"/>
      <c r="F40" s="65">
        <v>68.98522812266268</v>
      </c>
      <c r="G40" s="66"/>
    </row>
    <row r="41" spans="1:7" ht="15">
      <c r="A41" s="19"/>
      <c r="B41" s="20" t="s">
        <v>14</v>
      </c>
      <c r="C41" s="64"/>
      <c r="D41" s="65"/>
      <c r="E41" s="65"/>
      <c r="F41" s="65"/>
      <c r="G41" s="66">
        <v>112.51252804786836</v>
      </c>
    </row>
    <row r="42" spans="1:7" ht="15">
      <c r="A42" s="19" t="s">
        <v>3</v>
      </c>
      <c r="B42" s="20" t="s">
        <v>37</v>
      </c>
      <c r="C42" s="64"/>
      <c r="D42" s="65"/>
      <c r="E42" s="65"/>
      <c r="F42" s="65"/>
      <c r="G42" s="66"/>
    </row>
    <row r="43" spans="1:7" ht="30">
      <c r="A43" s="19" t="s">
        <v>4</v>
      </c>
      <c r="B43" s="20" t="s">
        <v>38</v>
      </c>
      <c r="C43" s="64">
        <v>215.0317875841436</v>
      </c>
      <c r="D43" s="64">
        <v>157.06694091249065</v>
      </c>
      <c r="E43" s="64">
        <v>42.59311892296186</v>
      </c>
      <c r="F43" s="64">
        <v>15.215033657442035</v>
      </c>
      <c r="G43" s="64">
        <v>0.15669409124906505</v>
      </c>
    </row>
    <row r="44" spans="1:7" ht="15">
      <c r="A44" s="19" t="s">
        <v>5</v>
      </c>
      <c r="B44" s="20" t="s">
        <v>39</v>
      </c>
      <c r="C44" s="64"/>
      <c r="D44" s="65"/>
      <c r="E44" s="65"/>
      <c r="F44" s="65"/>
      <c r="G44" s="66"/>
    </row>
    <row r="45" spans="1:7" ht="15">
      <c r="A45" s="19" t="s">
        <v>20</v>
      </c>
      <c r="B45" s="20" t="s">
        <v>40</v>
      </c>
      <c r="C45" s="67">
        <v>25.438481675392676</v>
      </c>
      <c r="D45" s="67">
        <v>3.037023186237846</v>
      </c>
      <c r="E45" s="67">
        <f>E18/5348*1000</f>
        <v>2.4474569932685113</v>
      </c>
      <c r="F45" s="67">
        <v>6.109573672400897</v>
      </c>
      <c r="G45" s="67">
        <v>13.844427823485416</v>
      </c>
    </row>
    <row r="46" spans="1:7" ht="15">
      <c r="A46" s="19"/>
      <c r="B46" s="20" t="s">
        <v>41</v>
      </c>
      <c r="C46" s="64">
        <v>11.830102870459747</v>
      </c>
      <c r="D46" s="65">
        <v>1.9335852398945708</v>
      </c>
      <c r="E46" s="65">
        <v>2.244037587501007</v>
      </c>
      <c r="F46" s="65">
        <v>3.653763575530944</v>
      </c>
      <c r="G46" s="65">
        <v>12.287674984026358</v>
      </c>
    </row>
    <row r="47" spans="1:7" ht="42.75" customHeight="1">
      <c r="A47" s="24" t="s">
        <v>22</v>
      </c>
      <c r="B47" s="20" t="s">
        <v>42</v>
      </c>
      <c r="C47" s="64">
        <v>0.09199700822737472</v>
      </c>
      <c r="D47" s="65"/>
      <c r="E47" s="65"/>
      <c r="F47" s="65"/>
      <c r="G47" s="66">
        <v>0.09199700822737472</v>
      </c>
    </row>
    <row r="48" spans="1:7" ht="30">
      <c r="A48" s="24" t="s">
        <v>24</v>
      </c>
      <c r="B48" s="20" t="s">
        <v>43</v>
      </c>
      <c r="C48" s="67">
        <f>C21/5348*1000</f>
        <v>189.59330590875092</v>
      </c>
      <c r="D48" s="67">
        <f>D21/5348*1000</f>
        <v>4.54525056095738</v>
      </c>
      <c r="E48" s="67">
        <f>E21/5348*1000</f>
        <v>37.63219895287958</v>
      </c>
      <c r="F48" s="67">
        <f>F21/5348*1000</f>
        <v>48.591062079281976</v>
      </c>
      <c r="G48" s="67">
        <f>G21/5348*1000</f>
        <v>98.82479431563202</v>
      </c>
    </row>
    <row r="49" spans="1:7" ht="87.75" customHeight="1">
      <c r="A49" s="24" t="s">
        <v>6</v>
      </c>
      <c r="B49" s="20" t="s">
        <v>44</v>
      </c>
      <c r="C49" s="64">
        <f>C48</f>
        <v>189.59330590875092</v>
      </c>
      <c r="D49" s="64">
        <f>D48</f>
        <v>4.54525056095738</v>
      </c>
      <c r="E49" s="64">
        <f>E48</f>
        <v>37.63219895287958</v>
      </c>
      <c r="F49" s="64">
        <f>F48</f>
        <v>48.591062079281976</v>
      </c>
      <c r="G49" s="64">
        <f>G48</f>
        <v>98.82479431563202</v>
      </c>
    </row>
    <row r="50" spans="1:7" ht="45">
      <c r="A50" s="24" t="s">
        <v>7</v>
      </c>
      <c r="B50" s="20" t="s">
        <v>45</v>
      </c>
      <c r="C50" s="54"/>
      <c r="D50" s="55"/>
      <c r="E50" s="55"/>
      <c r="F50" s="55"/>
      <c r="G50" s="56"/>
    </row>
    <row r="51" spans="1:7" ht="15.75" thickBot="1">
      <c r="A51" s="57" t="s">
        <v>8</v>
      </c>
      <c r="B51" s="36" t="s">
        <v>46</v>
      </c>
      <c r="C51" s="58"/>
      <c r="D51" s="59"/>
      <c r="E51" s="59"/>
      <c r="F51" s="59"/>
      <c r="G51" s="60"/>
    </row>
    <row r="52" spans="1:13" s="41" customFormat="1" ht="18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</row>
    <row r="53" s="43" customFormat="1" ht="12.75">
      <c r="A53" s="42"/>
    </row>
    <row r="54" spans="1:13" s="43" customFormat="1" ht="15.7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s="43" customFormat="1" ht="15.7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2" s="43" customFormat="1" ht="15.75">
      <c r="A56" s="46"/>
      <c r="B56" s="47"/>
    </row>
    <row r="57" spans="1:2" s="43" customFormat="1" ht="15.75">
      <c r="A57" s="44"/>
      <c r="B57" s="44"/>
    </row>
    <row r="58" spans="1:2" s="43" customFormat="1" ht="15.75">
      <c r="A58" s="44"/>
      <c r="B58" s="44"/>
    </row>
    <row r="59" ht="30" customHeight="1"/>
    <row r="60" spans="1:2" ht="15.75" customHeight="1">
      <c r="A60" s="139"/>
      <c r="B60" s="139"/>
    </row>
  </sheetData>
  <sheetProtection/>
  <mergeCells count="15">
    <mergeCell ref="A33:A34"/>
    <mergeCell ref="B33:B34"/>
    <mergeCell ref="C33:G33"/>
    <mergeCell ref="A3:G3"/>
    <mergeCell ref="A52:M52"/>
    <mergeCell ref="A60:B60"/>
    <mergeCell ref="A6:A7"/>
    <mergeCell ref="B6:B7"/>
    <mergeCell ref="C6:G6"/>
    <mergeCell ref="C22:C23"/>
    <mergeCell ref="D22:D23"/>
    <mergeCell ref="E22:E23"/>
    <mergeCell ref="F22:F23"/>
    <mergeCell ref="G22:G23"/>
    <mergeCell ref="A30:Q30"/>
  </mergeCells>
  <printOptions/>
  <pageMargins left="0.5118110236220472" right="0" top="0.5511811023622047" bottom="0.35433070866141736" header="0.31496062992125984" footer="0.31496062992125984"/>
  <pageSetup fitToWidth="0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3">
      <selection activeCell="H45" sqref="H45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5.7109375" style="1" bestFit="1" customWidth="1"/>
    <col min="4" max="4" width="11.57421875" style="1" customWidth="1"/>
    <col min="5" max="5" width="12.7109375" style="1" customWidth="1"/>
    <col min="6" max="6" width="11.57421875" style="2" bestFit="1" customWidth="1"/>
    <col min="7" max="7" width="11.57421875" style="1" bestFit="1" customWidth="1"/>
    <col min="8" max="8" width="11.57421875" style="70" bestFit="1" customWidth="1"/>
    <col min="9" max="9" width="9.8515625" style="70" bestFit="1" customWidth="1"/>
    <col min="10" max="11" width="9.8515625" style="1" bestFit="1" customWidth="1"/>
    <col min="12" max="16384" width="9.140625" style="1" customWidth="1"/>
  </cols>
  <sheetData>
    <row r="1" spans="1:7" ht="14.25" customHeight="1">
      <c r="A1" s="4" t="s">
        <v>9</v>
      </c>
      <c r="B1" s="4"/>
      <c r="C1" s="4"/>
      <c r="D1" s="4"/>
      <c r="E1" s="4"/>
      <c r="F1" s="4"/>
      <c r="G1" s="4"/>
    </row>
    <row r="2" ht="12" customHeight="1"/>
    <row r="3" ht="15" customHeight="1" thickBot="1">
      <c r="G3" s="5" t="s">
        <v>54</v>
      </c>
    </row>
    <row r="4" spans="1:7" ht="15" customHeight="1">
      <c r="A4" s="140" t="s">
        <v>11</v>
      </c>
      <c r="B4" s="142"/>
      <c r="C4" s="144" t="s">
        <v>52</v>
      </c>
      <c r="D4" s="145"/>
      <c r="E4" s="145"/>
      <c r="F4" s="145"/>
      <c r="G4" s="146"/>
    </row>
    <row r="5" spans="1:7" ht="15" customHeight="1">
      <c r="A5" s="141"/>
      <c r="B5" s="143"/>
      <c r="C5" s="6" t="s">
        <v>12</v>
      </c>
      <c r="D5" s="7" t="s">
        <v>0</v>
      </c>
      <c r="E5" s="7" t="s">
        <v>13</v>
      </c>
      <c r="F5" s="7" t="s">
        <v>14</v>
      </c>
      <c r="G5" s="8" t="s">
        <v>1</v>
      </c>
    </row>
    <row r="6" spans="1:7" ht="15" customHeight="1" thickBot="1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5" customHeight="1">
      <c r="A7" s="14">
        <v>1</v>
      </c>
      <c r="B7" s="15" t="s">
        <v>50</v>
      </c>
      <c r="C7" s="16">
        <v>1146.714497</v>
      </c>
      <c r="D7" s="16">
        <v>837.7802800000001</v>
      </c>
      <c r="E7" s="16">
        <v>576.92721</v>
      </c>
      <c r="F7" s="16">
        <v>892.2760227358079</v>
      </c>
      <c r="G7" s="16">
        <v>600.6543058761085</v>
      </c>
    </row>
    <row r="8" spans="1:7" ht="15" customHeight="1">
      <c r="A8" s="19" t="s">
        <v>2</v>
      </c>
      <c r="B8" s="20" t="s">
        <v>15</v>
      </c>
      <c r="C8" s="21"/>
      <c r="D8" s="22">
        <f>D10+D11+D12</f>
        <v>0</v>
      </c>
      <c r="E8" s="22">
        <f>E10</f>
        <v>353.67</v>
      </c>
      <c r="F8" s="22">
        <f>F10+F11</f>
        <v>807.4696557358079</v>
      </c>
      <c r="G8" s="23">
        <f>G12</f>
        <v>599.7836658761086</v>
      </c>
    </row>
    <row r="9" spans="1:7" ht="15.75" customHeight="1">
      <c r="A9" s="19"/>
      <c r="B9" s="20" t="s">
        <v>16</v>
      </c>
      <c r="C9" s="21"/>
      <c r="D9" s="22"/>
      <c r="E9" s="22"/>
      <c r="F9" s="22"/>
      <c r="G9" s="23"/>
    </row>
    <row r="10" spans="1:7" ht="13.5" customHeight="1">
      <c r="A10" s="19"/>
      <c r="B10" s="20" t="s">
        <v>0</v>
      </c>
      <c r="C10" s="21"/>
      <c r="D10" s="22"/>
      <c r="E10" s="22">
        <v>353.67</v>
      </c>
      <c r="F10" s="22">
        <v>443.7348918488477</v>
      </c>
      <c r="G10" s="23"/>
    </row>
    <row r="11" spans="1:7" ht="13.5" customHeight="1">
      <c r="A11" s="19"/>
      <c r="B11" s="20" t="s">
        <v>13</v>
      </c>
      <c r="C11" s="21"/>
      <c r="D11" s="22"/>
      <c r="E11" s="22"/>
      <c r="F11" s="22">
        <v>363.73476388696014</v>
      </c>
      <c r="G11" s="23"/>
    </row>
    <row r="12" spans="1:7" ht="13.5" customHeight="1">
      <c r="A12" s="19"/>
      <c r="B12" s="20" t="s">
        <v>14</v>
      </c>
      <c r="C12" s="21"/>
      <c r="D12" s="22"/>
      <c r="E12" s="22"/>
      <c r="F12" s="22"/>
      <c r="G12" s="23">
        <v>599.7836658761086</v>
      </c>
    </row>
    <row r="13" spans="1:7" ht="13.5" customHeight="1">
      <c r="A13" s="19" t="s">
        <v>3</v>
      </c>
      <c r="B13" s="20" t="s">
        <v>17</v>
      </c>
      <c r="C13" s="21"/>
      <c r="D13" s="22"/>
      <c r="E13" s="22"/>
      <c r="F13" s="22"/>
      <c r="G13" s="23"/>
    </row>
    <row r="14" spans="1:9" ht="15.75" customHeight="1">
      <c r="A14" s="24" t="s">
        <v>4</v>
      </c>
      <c r="B14" s="20" t="s">
        <v>18</v>
      </c>
      <c r="C14" s="21">
        <f>D14+E14+F14+G14</f>
        <v>1146.7144970000002</v>
      </c>
      <c r="D14" s="22">
        <f>D7</f>
        <v>837.7802800000001</v>
      </c>
      <c r="E14" s="22">
        <v>223.25721</v>
      </c>
      <c r="F14" s="22">
        <v>84.80636699999998</v>
      </c>
      <c r="G14" s="22">
        <v>0.87064</v>
      </c>
      <c r="I14" s="79"/>
    </row>
    <row r="15" spans="1:7" ht="15.75" customHeight="1">
      <c r="A15" s="24" t="s">
        <v>5</v>
      </c>
      <c r="B15" s="20" t="s">
        <v>19</v>
      </c>
      <c r="C15" s="21"/>
      <c r="D15" s="22"/>
      <c r="E15" s="22"/>
      <c r="F15" s="22"/>
      <c r="G15" s="23"/>
    </row>
    <row r="16" spans="1:7" ht="15.75" customHeight="1">
      <c r="A16" s="19" t="s">
        <v>20</v>
      </c>
      <c r="B16" s="20" t="s">
        <v>49</v>
      </c>
      <c r="C16" s="25">
        <v>126.510772</v>
      </c>
      <c r="D16" s="25">
        <v>16.199310151152307</v>
      </c>
      <c r="E16" s="25">
        <v>12.94612911303975</v>
      </c>
      <c r="F16" s="25">
        <v>32.601866859699314</v>
      </c>
      <c r="G16" s="25">
        <v>64.76346587610863</v>
      </c>
    </row>
    <row r="17" spans="1:7" ht="15.75" customHeight="1">
      <c r="A17" s="19"/>
      <c r="B17" s="20" t="s">
        <v>21</v>
      </c>
      <c r="C17" s="61">
        <f>C16/C14*100</f>
        <v>11.032455971470986</v>
      </c>
      <c r="D17" s="62">
        <f>D16/D7*100</f>
        <v>1.9335988847997598</v>
      </c>
      <c r="E17" s="62">
        <f>E16/E7*100</f>
        <v>2.2439796370567704</v>
      </c>
      <c r="F17" s="62">
        <f>F16/F7*100</f>
        <v>3.653787172240571</v>
      </c>
      <c r="G17" s="63">
        <f>G16/G7*100</f>
        <v>10.782152935979584</v>
      </c>
    </row>
    <row r="18" spans="1:7" ht="15.75" customHeight="1">
      <c r="A18" s="24" t="s">
        <v>22</v>
      </c>
      <c r="B18" s="20" t="s">
        <v>23</v>
      </c>
      <c r="C18" s="21">
        <f>SUM(D18:G18)</f>
        <v>0.5</v>
      </c>
      <c r="D18" s="22"/>
      <c r="E18" s="22"/>
      <c r="F18" s="22"/>
      <c r="G18" s="23">
        <v>0.5</v>
      </c>
    </row>
    <row r="19" spans="1:7" ht="15" customHeight="1">
      <c r="A19" s="19" t="s">
        <v>24</v>
      </c>
      <c r="B19" s="20" t="s">
        <v>51</v>
      </c>
      <c r="C19" s="25">
        <f>C7-C16</f>
        <v>1020.203725</v>
      </c>
      <c r="D19" s="26">
        <f>D7-E10-F10-D16</f>
        <v>24.176078000000015</v>
      </c>
      <c r="E19" s="26">
        <f>E7-F11-E16</f>
        <v>200.24631700000006</v>
      </c>
      <c r="F19" s="26">
        <f>F7-G12-F16</f>
        <v>259.89049000000006</v>
      </c>
      <c r="G19" s="27">
        <f>G7-G16</f>
        <v>535.8908399999999</v>
      </c>
    </row>
    <row r="20" spans="1:7" ht="15" customHeight="1">
      <c r="A20" s="28"/>
      <c r="B20" s="29" t="s">
        <v>25</v>
      </c>
      <c r="C20" s="147">
        <f>SUM(D20:G21)</f>
        <v>1020.2037250000001</v>
      </c>
      <c r="D20" s="149">
        <f>D19</f>
        <v>24.176078000000015</v>
      </c>
      <c r="E20" s="149">
        <f>E19</f>
        <v>200.24631700000006</v>
      </c>
      <c r="F20" s="149">
        <f>F19</f>
        <v>259.89049000000006</v>
      </c>
      <c r="G20" s="151">
        <f>G19</f>
        <v>535.8908399999999</v>
      </c>
    </row>
    <row r="21" spans="1:7" ht="15" customHeight="1">
      <c r="A21" s="30" t="s">
        <v>6</v>
      </c>
      <c r="B21" s="31" t="s">
        <v>26</v>
      </c>
      <c r="C21" s="148"/>
      <c r="D21" s="150"/>
      <c r="E21" s="150"/>
      <c r="F21" s="150"/>
      <c r="G21" s="152"/>
    </row>
    <row r="22" spans="1:9" ht="15" customHeight="1">
      <c r="A22" s="19"/>
      <c r="B22" s="20" t="s">
        <v>27</v>
      </c>
      <c r="C22" s="21"/>
      <c r="D22" s="22"/>
      <c r="E22" s="22"/>
      <c r="F22" s="22"/>
      <c r="G22" s="23"/>
      <c r="H22" s="71"/>
      <c r="I22" s="71"/>
    </row>
    <row r="23" spans="1:7" ht="15" customHeight="1">
      <c r="A23" s="24"/>
      <c r="B23" s="20" t="s">
        <v>28</v>
      </c>
      <c r="C23" s="32"/>
      <c r="D23" s="33"/>
      <c r="E23" s="33"/>
      <c r="F23" s="33"/>
      <c r="G23" s="34"/>
    </row>
    <row r="24" spans="1:11" ht="32.25" customHeight="1">
      <c r="A24" s="19"/>
      <c r="B24" s="20" t="s">
        <v>29</v>
      </c>
      <c r="C24" s="32"/>
      <c r="D24" s="33"/>
      <c r="E24" s="33"/>
      <c r="F24" s="33"/>
      <c r="G24" s="34"/>
      <c r="H24" s="72"/>
      <c r="I24" s="72"/>
      <c r="J24" s="69"/>
      <c r="K24" s="69"/>
    </row>
    <row r="25" spans="1:11" ht="45" customHeight="1">
      <c r="A25" s="19" t="s">
        <v>7</v>
      </c>
      <c r="B25" s="20" t="s">
        <v>30</v>
      </c>
      <c r="C25" s="32"/>
      <c r="D25" s="33"/>
      <c r="E25" s="33"/>
      <c r="F25" s="33"/>
      <c r="G25" s="34"/>
      <c r="H25" s="73"/>
      <c r="I25" s="72"/>
      <c r="J25" s="69"/>
      <c r="K25" s="69"/>
    </row>
    <row r="26" spans="1:7" ht="15" customHeight="1" thickBot="1">
      <c r="A26" s="35" t="s">
        <v>8</v>
      </c>
      <c r="B26" s="36" t="s">
        <v>31</v>
      </c>
      <c r="C26" s="37"/>
      <c r="D26" s="38"/>
      <c r="E26" s="38"/>
      <c r="F26" s="38"/>
      <c r="G26" s="39"/>
    </row>
    <row r="27" ht="15" customHeight="1">
      <c r="H27" s="74"/>
    </row>
    <row r="28" ht="15" customHeight="1">
      <c r="F28" s="1"/>
    </row>
    <row r="29" spans="1:9" ht="20.25">
      <c r="A29" s="160" t="s">
        <v>32</v>
      </c>
      <c r="B29" s="160"/>
      <c r="C29" s="160"/>
      <c r="D29" s="160"/>
      <c r="E29" s="160"/>
      <c r="F29" s="160"/>
      <c r="G29" s="160"/>
      <c r="H29" s="160"/>
      <c r="I29" s="160"/>
    </row>
    <row r="30" spans="6:9" ht="2.25" customHeight="1">
      <c r="F30" s="1"/>
      <c r="H30" s="1"/>
      <c r="I30" s="1"/>
    </row>
    <row r="31" spans="6:9" ht="20.25" customHeight="1" thickBot="1">
      <c r="F31" s="1"/>
      <c r="G31" s="5" t="s">
        <v>33</v>
      </c>
      <c r="H31" s="1"/>
      <c r="I31" s="1"/>
    </row>
    <row r="32" spans="1:9" ht="15">
      <c r="A32" s="140" t="s">
        <v>11</v>
      </c>
      <c r="B32" s="142"/>
      <c r="C32" s="154" t="s">
        <v>53</v>
      </c>
      <c r="D32" s="155"/>
      <c r="E32" s="155"/>
      <c r="F32" s="155"/>
      <c r="G32" s="156"/>
      <c r="H32" s="3" t="s">
        <v>34</v>
      </c>
      <c r="I32" s="1"/>
    </row>
    <row r="33" spans="1:9" ht="15">
      <c r="A33" s="141"/>
      <c r="B33" s="143"/>
      <c r="C33" s="48" t="s">
        <v>12</v>
      </c>
      <c r="D33" s="49" t="s">
        <v>0</v>
      </c>
      <c r="E33" s="49" t="s">
        <v>13</v>
      </c>
      <c r="F33" s="49" t="s">
        <v>14</v>
      </c>
      <c r="G33" s="50" t="s">
        <v>1</v>
      </c>
      <c r="H33" s="51">
        <v>5348</v>
      </c>
      <c r="I33" s="1"/>
    </row>
    <row r="34" spans="1:9" ht="15.75" thickBot="1">
      <c r="A34" s="9">
        <v>1</v>
      </c>
      <c r="B34" s="10">
        <v>2</v>
      </c>
      <c r="C34" s="9">
        <v>3</v>
      </c>
      <c r="D34" s="52">
        <v>4</v>
      </c>
      <c r="E34" s="52">
        <v>5</v>
      </c>
      <c r="F34" s="52">
        <v>6</v>
      </c>
      <c r="G34" s="53">
        <v>7</v>
      </c>
      <c r="H34" s="1"/>
      <c r="I34" s="1"/>
    </row>
    <row r="35" spans="1:9" ht="30">
      <c r="A35" s="14">
        <v>1</v>
      </c>
      <c r="B35" s="15" t="s">
        <v>35</v>
      </c>
      <c r="C35" s="68">
        <v>214.41931507105457</v>
      </c>
      <c r="D35" s="68">
        <v>156.6530067314884</v>
      </c>
      <c r="E35" s="68">
        <v>107.87718960359012</v>
      </c>
      <c r="F35" s="68">
        <v>166.84293618844575</v>
      </c>
      <c r="G35" s="68">
        <v>112.3138193485618</v>
      </c>
      <c r="H35" s="1"/>
      <c r="I35" s="1"/>
    </row>
    <row r="36" spans="1:9" ht="15">
      <c r="A36" s="19" t="s">
        <v>2</v>
      </c>
      <c r="B36" s="20" t="s">
        <v>36</v>
      </c>
      <c r="C36" s="64"/>
      <c r="D36" s="65" t="s">
        <v>47</v>
      </c>
      <c r="E36" s="65">
        <v>66.13126402393418</v>
      </c>
      <c r="F36" s="65">
        <v>150.98535073594016</v>
      </c>
      <c r="G36" s="65">
        <v>112.15102204115718</v>
      </c>
      <c r="H36" s="1"/>
      <c r="I36" s="1"/>
    </row>
    <row r="37" spans="1:9" ht="15">
      <c r="A37" s="19"/>
      <c r="B37" s="20" t="s">
        <v>16</v>
      </c>
      <c r="C37" s="64"/>
      <c r="D37" s="65"/>
      <c r="E37" s="65"/>
      <c r="F37" s="65"/>
      <c r="G37" s="66"/>
      <c r="H37" s="1"/>
      <c r="I37" s="1"/>
    </row>
    <row r="38" spans="1:9" ht="15">
      <c r="A38" s="19"/>
      <c r="B38" s="20" t="s">
        <v>0</v>
      </c>
      <c r="C38" s="64"/>
      <c r="D38" s="65"/>
      <c r="E38" s="65">
        <v>66.13126402393418</v>
      </c>
      <c r="F38" s="65">
        <v>82.97211889469853</v>
      </c>
      <c r="G38" s="66"/>
      <c r="H38" s="1"/>
      <c r="I38" s="1"/>
    </row>
    <row r="39" spans="1:9" ht="15">
      <c r="A39" s="19"/>
      <c r="B39" s="20" t="s">
        <v>13</v>
      </c>
      <c r="C39" s="64"/>
      <c r="D39" s="65"/>
      <c r="E39" s="65"/>
      <c r="F39" s="65">
        <v>68.0132318412416</v>
      </c>
      <c r="G39" s="66"/>
      <c r="H39" s="1"/>
      <c r="I39" s="1"/>
    </row>
    <row r="40" spans="1:9" ht="15">
      <c r="A40" s="19"/>
      <c r="B40" s="20" t="s">
        <v>14</v>
      </c>
      <c r="C40" s="64"/>
      <c r="D40" s="65"/>
      <c r="E40" s="65"/>
      <c r="F40" s="65"/>
      <c r="G40" s="66">
        <v>112.15102204115718</v>
      </c>
      <c r="H40" s="1"/>
      <c r="I40" s="1"/>
    </row>
    <row r="41" spans="1:9" ht="15">
      <c r="A41" s="19" t="s">
        <v>3</v>
      </c>
      <c r="B41" s="20" t="s">
        <v>37</v>
      </c>
      <c r="C41" s="64"/>
      <c r="D41" s="65"/>
      <c r="E41" s="65"/>
      <c r="F41" s="65"/>
      <c r="G41" s="66"/>
      <c r="H41" s="1"/>
      <c r="I41" s="1"/>
    </row>
    <row r="42" spans="1:9" ht="30">
      <c r="A42" s="19" t="s">
        <v>4</v>
      </c>
      <c r="B42" s="20" t="s">
        <v>38</v>
      </c>
      <c r="C42" s="64">
        <v>214.41931507105457</v>
      </c>
      <c r="D42" s="64">
        <f>D14/5348*1000</f>
        <v>156.6530067314884</v>
      </c>
      <c r="E42" s="64">
        <f>E14/5348*1000</f>
        <v>41.745925579655946</v>
      </c>
      <c r="F42" s="64">
        <f>F14/5348*1000</f>
        <v>15.857585452505607</v>
      </c>
      <c r="G42" s="64">
        <f>G14/5348*1000</f>
        <v>0.16279730740463724</v>
      </c>
      <c r="H42" s="1"/>
      <c r="I42" s="1"/>
    </row>
    <row r="43" spans="1:9" ht="15">
      <c r="A43" s="19" t="s">
        <v>5</v>
      </c>
      <c r="B43" s="20" t="s">
        <v>39</v>
      </c>
      <c r="C43" s="64"/>
      <c r="D43" s="65"/>
      <c r="E43" s="65"/>
      <c r="F43" s="65"/>
      <c r="G43" s="66"/>
      <c r="H43" s="1"/>
      <c r="I43" s="1"/>
    </row>
    <row r="44" spans="1:9" ht="15">
      <c r="A44" s="19" t="s">
        <v>20</v>
      </c>
      <c r="B44" s="20" t="s">
        <v>40</v>
      </c>
      <c r="C44" s="67">
        <v>23.655716529543756</v>
      </c>
      <c r="D44" s="67">
        <v>3.029040791165353</v>
      </c>
      <c r="E44" s="67">
        <v>2.4207421677336853</v>
      </c>
      <c r="F44" s="67">
        <v>6.096085800242953</v>
      </c>
      <c r="G44" s="67">
        <v>12.109847770401764</v>
      </c>
      <c r="H44" s="1"/>
      <c r="I44" s="1"/>
    </row>
    <row r="45" spans="1:9" ht="15">
      <c r="A45" s="19"/>
      <c r="B45" s="20" t="s">
        <v>41</v>
      </c>
      <c r="C45" s="64">
        <v>11.032455971470991</v>
      </c>
      <c r="D45" s="64">
        <v>1.93359888479976</v>
      </c>
      <c r="E45" s="64">
        <v>2.24397963705677</v>
      </c>
      <c r="F45" s="64">
        <v>3.653787172240572</v>
      </c>
      <c r="G45" s="64">
        <v>10.782152935979585</v>
      </c>
      <c r="H45" s="1"/>
      <c r="I45" s="1"/>
    </row>
    <row r="46" spans="1:9" ht="42.75" customHeight="1">
      <c r="A46" s="24" t="s">
        <v>22</v>
      </c>
      <c r="B46" s="20" t="s">
        <v>42</v>
      </c>
      <c r="C46" s="64">
        <v>0.09349289454001496</v>
      </c>
      <c r="D46" s="65"/>
      <c r="E46" s="65"/>
      <c r="F46" s="65"/>
      <c r="G46" s="66">
        <v>0.09349289454001496</v>
      </c>
      <c r="H46" s="1"/>
      <c r="I46" s="1"/>
    </row>
    <row r="47" spans="1:9" ht="30">
      <c r="A47" s="24" t="s">
        <v>24</v>
      </c>
      <c r="B47" s="20" t="s">
        <v>43</v>
      </c>
      <c r="C47" s="67">
        <v>190.76359854151085</v>
      </c>
      <c r="D47" s="67">
        <v>4.520583021690355</v>
      </c>
      <c r="E47" s="67">
        <v>37.44321559461482</v>
      </c>
      <c r="F47" s="67">
        <v>48.59582834704564</v>
      </c>
      <c r="G47" s="67">
        <v>100.20397157816004</v>
      </c>
      <c r="H47" s="1"/>
      <c r="I47" s="1"/>
    </row>
    <row r="48" spans="1:9" ht="87.75" customHeight="1">
      <c r="A48" s="24" t="s">
        <v>6</v>
      </c>
      <c r="B48" s="20" t="s">
        <v>44</v>
      </c>
      <c r="C48" s="64">
        <v>190.76359854151085</v>
      </c>
      <c r="D48" s="64">
        <v>4.520583021690355</v>
      </c>
      <c r="E48" s="64">
        <v>37.44321559461482</v>
      </c>
      <c r="F48" s="64">
        <v>48.59582834704564</v>
      </c>
      <c r="G48" s="64">
        <v>100.20397157816004</v>
      </c>
      <c r="H48" s="1"/>
      <c r="I48" s="1"/>
    </row>
    <row r="49" spans="1:9" ht="45">
      <c r="A49" s="24" t="s">
        <v>7</v>
      </c>
      <c r="B49" s="20" t="s">
        <v>45</v>
      </c>
      <c r="C49" s="54"/>
      <c r="D49" s="55"/>
      <c r="E49" s="55"/>
      <c r="F49" s="55"/>
      <c r="G49" s="56"/>
      <c r="H49" s="1"/>
      <c r="I49" s="1"/>
    </row>
    <row r="50" spans="1:9" ht="15.75" thickBot="1">
      <c r="A50" s="57" t="s">
        <v>8</v>
      </c>
      <c r="B50" s="36" t="s">
        <v>46</v>
      </c>
      <c r="C50" s="58"/>
      <c r="D50" s="59"/>
      <c r="E50" s="59"/>
      <c r="F50" s="59"/>
      <c r="G50" s="60"/>
      <c r="H50" s="1"/>
      <c r="I50" s="1"/>
    </row>
    <row r="51" spans="6:9" ht="24.75" customHeight="1">
      <c r="F51" s="1"/>
      <c r="H51" s="1"/>
      <c r="I51" s="1"/>
    </row>
    <row r="52" spans="1:9" ht="30.75" customHeight="1">
      <c r="A52" s="42"/>
      <c r="B52" s="43"/>
      <c r="C52" s="43"/>
      <c r="D52" s="43"/>
      <c r="E52" s="43"/>
      <c r="F52" s="43"/>
      <c r="G52" s="43"/>
      <c r="H52" s="159"/>
      <c r="I52" s="159"/>
    </row>
    <row r="53" spans="1:9" ht="29.25" customHeight="1">
      <c r="A53" s="44"/>
      <c r="B53" s="44"/>
      <c r="C53" s="45"/>
      <c r="D53" s="45"/>
      <c r="E53" s="45"/>
      <c r="F53" s="45"/>
      <c r="G53" s="45"/>
      <c r="H53" s="159"/>
      <c r="I53" s="159"/>
    </row>
    <row r="54" spans="1:7" ht="30" customHeight="1">
      <c r="A54" s="44"/>
      <c r="B54" s="44"/>
      <c r="C54" s="45"/>
      <c r="D54" s="45"/>
      <c r="E54" s="45"/>
      <c r="F54" s="45"/>
      <c r="G54" s="45"/>
    </row>
    <row r="55" spans="1:7" ht="15.75">
      <c r="A55" s="46"/>
      <c r="B55" s="47"/>
      <c r="C55" s="43"/>
      <c r="D55" s="43"/>
      <c r="E55" s="43"/>
      <c r="F55" s="43"/>
      <c r="G55" s="43"/>
    </row>
    <row r="56" spans="1:7" ht="15.75">
      <c r="A56" s="44"/>
      <c r="B56" s="44"/>
      <c r="C56" s="43"/>
      <c r="D56" s="43"/>
      <c r="E56" s="43"/>
      <c r="F56" s="43"/>
      <c r="G56" s="43"/>
    </row>
    <row r="57" spans="1:7" ht="15.75">
      <c r="A57" s="44"/>
      <c r="B57" s="44"/>
      <c r="C57" s="43"/>
      <c r="D57" s="43"/>
      <c r="E57" s="43"/>
      <c r="F57" s="43"/>
      <c r="G57" s="43"/>
    </row>
    <row r="59" spans="1:2" ht="15">
      <c r="A59" s="139"/>
      <c r="B59" s="139"/>
    </row>
  </sheetData>
  <sheetProtection/>
  <mergeCells count="14">
    <mergeCell ref="A59:B59"/>
    <mergeCell ref="A29:I29"/>
    <mergeCell ref="A32:A33"/>
    <mergeCell ref="B32:B33"/>
    <mergeCell ref="C32:G32"/>
    <mergeCell ref="A4:A5"/>
    <mergeCell ref="B4:B5"/>
    <mergeCell ref="C4:G4"/>
    <mergeCell ref="H52:I53"/>
    <mergeCell ref="C20:C21"/>
    <mergeCell ref="D20:D21"/>
    <mergeCell ref="E20:E21"/>
    <mergeCell ref="F20:F21"/>
    <mergeCell ref="G20:G21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9"/>
  <sheetViews>
    <sheetView tabSelected="1" zoomScalePageLayoutView="0" workbookViewId="0" topLeftCell="C8">
      <selection activeCell="R14" sqref="R14"/>
    </sheetView>
  </sheetViews>
  <sheetFormatPr defaultColWidth="9.140625" defaultRowHeight="12.75"/>
  <cols>
    <col min="1" max="2" width="9.140625" style="80" hidden="1" customWidth="1"/>
    <col min="3" max="3" width="4.140625" style="80" customWidth="1"/>
    <col min="4" max="4" width="9.140625" style="80" customWidth="1"/>
    <col min="5" max="5" width="76.57421875" style="80" customWidth="1"/>
    <col min="6" max="6" width="15.421875" style="80" hidden="1" customWidth="1"/>
    <col min="7" max="7" width="25.8515625" style="80" customWidth="1"/>
    <col min="8" max="11" width="15.7109375" style="80" customWidth="1"/>
    <col min="12" max="12" width="6.7109375" style="80" customWidth="1"/>
    <col min="13" max="16384" width="9.140625" style="80" customWidth="1"/>
  </cols>
  <sheetData>
    <row r="1" spans="15:49" ht="11.25" hidden="1">
      <c r="O1" s="106"/>
      <c r="S1" s="106"/>
      <c r="W1" s="106"/>
      <c r="X1" s="106"/>
      <c r="AB1" s="106"/>
      <c r="AC1" s="106"/>
      <c r="AD1" s="106"/>
      <c r="AE1" s="106"/>
      <c r="AS1" s="106"/>
      <c r="AT1" s="106"/>
      <c r="AU1" s="106"/>
      <c r="AV1" s="106"/>
      <c r="AW1" s="106"/>
    </row>
    <row r="2" ht="11.25" hidden="1"/>
    <row r="3" ht="11.25" hidden="1"/>
    <row r="4" spans="1:11" ht="11.25" hidden="1">
      <c r="A4" s="107"/>
      <c r="F4" s="108"/>
      <c r="G4" s="108"/>
      <c r="H4" s="108"/>
      <c r="I4" s="108"/>
      <c r="J4" s="108"/>
      <c r="K4" s="108"/>
    </row>
    <row r="5" spans="1:12" ht="11.25" hidden="1">
      <c r="A5" s="109"/>
      <c r="F5" s="80" t="s">
        <v>143</v>
      </c>
      <c r="G5" s="80" t="s">
        <v>144</v>
      </c>
      <c r="H5" s="80" t="s">
        <v>145</v>
      </c>
      <c r="I5" s="80" t="s">
        <v>146</v>
      </c>
      <c r="J5" s="80" t="s">
        <v>147</v>
      </c>
      <c r="K5" s="80" t="s">
        <v>148</v>
      </c>
      <c r="L5" s="80" t="s">
        <v>149</v>
      </c>
    </row>
    <row r="6" ht="11.25" hidden="1">
      <c r="A6" s="109"/>
    </row>
    <row r="7" spans="1:11" ht="12" customHeight="1">
      <c r="A7" s="109"/>
      <c r="D7" s="84"/>
      <c r="E7" s="84"/>
      <c r="F7" s="84"/>
      <c r="G7" s="84"/>
      <c r="H7" s="84"/>
      <c r="I7" s="84"/>
      <c r="J7" s="84"/>
      <c r="K7" s="85"/>
    </row>
    <row r="8" spans="1:12" ht="22.5" customHeight="1">
      <c r="A8" s="109"/>
      <c r="D8" s="161" t="s">
        <v>164</v>
      </c>
      <c r="E8" s="161"/>
      <c r="F8" s="161"/>
      <c r="G8" s="161"/>
      <c r="H8" s="161"/>
      <c r="I8" s="161"/>
      <c r="J8" s="161"/>
      <c r="K8" s="161"/>
      <c r="L8" s="83"/>
    </row>
    <row r="9" spans="1:12" ht="11.25">
      <c r="A9" s="109"/>
      <c r="D9" s="161"/>
      <c r="E9" s="161"/>
      <c r="F9" s="161"/>
      <c r="G9" s="161"/>
      <c r="H9" s="161"/>
      <c r="I9" s="161"/>
      <c r="J9" s="161"/>
      <c r="K9" s="161"/>
      <c r="L9" s="83"/>
    </row>
    <row r="10" spans="4:11" ht="12" customHeight="1" thickBot="1">
      <c r="D10" s="161"/>
      <c r="E10" s="161"/>
      <c r="F10" s="161"/>
      <c r="G10" s="161"/>
      <c r="H10" s="161"/>
      <c r="I10" s="161"/>
      <c r="J10" s="161"/>
      <c r="K10" s="161"/>
    </row>
    <row r="11" spans="3:12" ht="15" customHeight="1">
      <c r="C11" s="84"/>
      <c r="D11" s="162" t="s">
        <v>67</v>
      </c>
      <c r="E11" s="164" t="s">
        <v>55</v>
      </c>
      <c r="F11" s="164" t="s">
        <v>56</v>
      </c>
      <c r="G11" s="185" t="s">
        <v>57</v>
      </c>
      <c r="H11" s="164" t="s">
        <v>58</v>
      </c>
      <c r="I11" s="164"/>
      <c r="J11" s="164"/>
      <c r="K11" s="166"/>
      <c r="L11" s="84"/>
    </row>
    <row r="12" spans="3:12" ht="15" customHeight="1" thickBot="1">
      <c r="C12" s="84"/>
      <c r="D12" s="163"/>
      <c r="E12" s="165"/>
      <c r="F12" s="165"/>
      <c r="G12" s="186"/>
      <c r="H12" s="183" t="s">
        <v>0</v>
      </c>
      <c r="I12" s="183" t="s">
        <v>13</v>
      </c>
      <c r="J12" s="183" t="s">
        <v>59</v>
      </c>
      <c r="K12" s="184" t="s">
        <v>1</v>
      </c>
      <c r="L12" s="84"/>
    </row>
    <row r="13" spans="4:11" ht="12" customHeight="1" hidden="1" thickBot="1">
      <c r="D13" s="129">
        <v>0</v>
      </c>
      <c r="E13" s="130">
        <v>1</v>
      </c>
      <c r="F13" s="130">
        <v>2</v>
      </c>
      <c r="G13" s="130">
        <v>3</v>
      </c>
      <c r="H13" s="130">
        <v>4</v>
      </c>
      <c r="I13" s="130">
        <v>5</v>
      </c>
      <c r="J13" s="130">
        <v>6</v>
      </c>
      <c r="K13" s="131">
        <v>7</v>
      </c>
    </row>
    <row r="14" spans="3:12" s="110" customFormat="1" ht="30" customHeight="1" thickBot="1">
      <c r="C14" s="111"/>
      <c r="D14" s="180" t="s">
        <v>68</v>
      </c>
      <c r="E14" s="181"/>
      <c r="F14" s="181"/>
      <c r="G14" s="181"/>
      <c r="H14" s="181"/>
      <c r="I14" s="181"/>
      <c r="J14" s="181"/>
      <c r="K14" s="182"/>
      <c r="L14" s="111"/>
    </row>
    <row r="15" spans="3:12" s="110" customFormat="1" ht="14.25">
      <c r="C15" s="111"/>
      <c r="D15" s="134" t="s">
        <v>69</v>
      </c>
      <c r="E15" s="171" t="s">
        <v>70</v>
      </c>
      <c r="F15" s="135">
        <v>10</v>
      </c>
      <c r="G15" s="136">
        <v>1072792.925</v>
      </c>
      <c r="H15" s="137">
        <v>697447.8470000001</v>
      </c>
      <c r="I15" s="137">
        <v>224559.40099999998</v>
      </c>
      <c r="J15" s="137">
        <v>149903.30000000002</v>
      </c>
      <c r="K15" s="138">
        <v>882.3770000000001</v>
      </c>
      <c r="L15" s="111"/>
    </row>
    <row r="16" spans="3:12" s="110" customFormat="1" ht="11.25">
      <c r="C16" s="111"/>
      <c r="D16" s="113" t="s">
        <v>2</v>
      </c>
      <c r="E16" s="89" t="s">
        <v>71</v>
      </c>
      <c r="F16" s="86">
        <v>20</v>
      </c>
      <c r="G16" s="88">
        <v>587100.853</v>
      </c>
      <c r="H16" s="90">
        <v>497273.88</v>
      </c>
      <c r="I16" s="90">
        <v>61094.12</v>
      </c>
      <c r="J16" s="90">
        <v>28732.853</v>
      </c>
      <c r="K16" s="115">
        <v>0</v>
      </c>
      <c r="L16" s="111"/>
    </row>
    <row r="17" spans="3:12" s="110" customFormat="1" ht="11.25">
      <c r="C17" s="111"/>
      <c r="D17" s="113" t="s">
        <v>3</v>
      </c>
      <c r="E17" s="89" t="s">
        <v>72</v>
      </c>
      <c r="F17" s="86">
        <v>30</v>
      </c>
      <c r="G17" s="88">
        <v>83487.191</v>
      </c>
      <c r="H17" s="88">
        <v>0</v>
      </c>
      <c r="I17" s="88">
        <v>0</v>
      </c>
      <c r="J17" s="88">
        <v>82655.538</v>
      </c>
      <c r="K17" s="114">
        <v>831.653</v>
      </c>
      <c r="L17" s="111"/>
    </row>
    <row r="18" spans="3:12" s="110" customFormat="1" ht="14.25">
      <c r="C18" s="112" t="s">
        <v>150</v>
      </c>
      <c r="D18" s="118" t="s">
        <v>73</v>
      </c>
      <c r="E18" s="94" t="s">
        <v>74</v>
      </c>
      <c r="F18" s="95">
        <v>31</v>
      </c>
      <c r="G18" s="96">
        <v>82438.816</v>
      </c>
      <c r="H18" s="97"/>
      <c r="I18" s="97"/>
      <c r="J18" s="97">
        <v>82438.816</v>
      </c>
      <c r="K18" s="119">
        <v>0</v>
      </c>
      <c r="L18" s="111"/>
    </row>
    <row r="19" spans="3:12" s="110" customFormat="1" ht="25.5">
      <c r="C19" s="112" t="s">
        <v>150</v>
      </c>
      <c r="D19" s="118" t="s">
        <v>151</v>
      </c>
      <c r="E19" s="94" t="s">
        <v>79</v>
      </c>
      <c r="F19" s="95">
        <v>32</v>
      </c>
      <c r="G19" s="96">
        <v>216.722</v>
      </c>
      <c r="H19" s="97"/>
      <c r="I19" s="97"/>
      <c r="J19" s="97">
        <v>216.722</v>
      </c>
      <c r="K19" s="119">
        <v>0</v>
      </c>
      <c r="L19" s="111"/>
    </row>
    <row r="20" spans="3:12" s="110" customFormat="1" ht="14.25">
      <c r="C20" s="112" t="s">
        <v>150</v>
      </c>
      <c r="D20" s="118" t="s">
        <v>152</v>
      </c>
      <c r="E20" s="94" t="s">
        <v>80</v>
      </c>
      <c r="F20" s="95">
        <v>33</v>
      </c>
      <c r="G20" s="96">
        <v>831.653</v>
      </c>
      <c r="H20" s="97"/>
      <c r="I20" s="97"/>
      <c r="J20" s="97">
        <v>0</v>
      </c>
      <c r="K20" s="119">
        <v>831.653</v>
      </c>
      <c r="L20" s="111"/>
    </row>
    <row r="21" spans="3:12" s="110" customFormat="1" ht="11.25">
      <c r="C21" s="111"/>
      <c r="D21" s="120"/>
      <c r="E21" s="98" t="s">
        <v>75</v>
      </c>
      <c r="F21" s="99"/>
      <c r="G21" s="99"/>
      <c r="H21" s="99"/>
      <c r="I21" s="99"/>
      <c r="J21" s="99"/>
      <c r="K21" s="121"/>
      <c r="L21" s="111"/>
    </row>
    <row r="22" spans="3:12" s="110" customFormat="1" ht="11.25">
      <c r="C22" s="111"/>
      <c r="D22" s="113" t="s">
        <v>4</v>
      </c>
      <c r="E22" s="89" t="s">
        <v>76</v>
      </c>
      <c r="F22" s="86" t="s">
        <v>77</v>
      </c>
      <c r="G22" s="88">
        <v>0</v>
      </c>
      <c r="H22" s="88">
        <v>0</v>
      </c>
      <c r="I22" s="88">
        <v>0</v>
      </c>
      <c r="J22" s="88">
        <v>0</v>
      </c>
      <c r="K22" s="114">
        <v>0</v>
      </c>
      <c r="L22" s="111"/>
    </row>
    <row r="23" spans="3:12" s="110" customFormat="1" ht="12.75">
      <c r="C23" s="111"/>
      <c r="D23" s="167" t="s">
        <v>161</v>
      </c>
      <c r="E23" s="94" t="s">
        <v>158</v>
      </c>
      <c r="F23" s="168"/>
      <c r="G23" s="169"/>
      <c r="H23" s="97"/>
      <c r="I23" s="97"/>
      <c r="J23" s="97">
        <v>66.436</v>
      </c>
      <c r="K23" s="119"/>
      <c r="L23" s="111"/>
    </row>
    <row r="24" spans="3:12" s="110" customFormat="1" ht="12.75">
      <c r="C24" s="111"/>
      <c r="D24" s="167" t="s">
        <v>162</v>
      </c>
      <c r="E24" s="94" t="s">
        <v>159</v>
      </c>
      <c r="F24" s="168"/>
      <c r="G24" s="169"/>
      <c r="H24" s="97"/>
      <c r="I24" s="97"/>
      <c r="J24" s="97">
        <v>1997.04</v>
      </c>
      <c r="K24" s="119"/>
      <c r="L24" s="111"/>
    </row>
    <row r="25" spans="3:12" s="110" customFormat="1" ht="12.75">
      <c r="C25" s="111"/>
      <c r="D25" s="167" t="s">
        <v>163</v>
      </c>
      <c r="E25" s="94" t="s">
        <v>160</v>
      </c>
      <c r="F25" s="168"/>
      <c r="G25" s="169"/>
      <c r="H25" s="97"/>
      <c r="I25" s="97"/>
      <c r="J25" s="97">
        <v>8959.328</v>
      </c>
      <c r="K25" s="119"/>
      <c r="L25" s="111"/>
    </row>
    <row r="26" spans="3:12" s="110" customFormat="1" ht="11.25">
      <c r="C26" s="111"/>
      <c r="D26" s="116" t="s">
        <v>78</v>
      </c>
      <c r="E26" s="91"/>
      <c r="F26" s="92" t="s">
        <v>77</v>
      </c>
      <c r="G26" s="93"/>
      <c r="H26" s="93"/>
      <c r="I26" s="93"/>
      <c r="J26" s="93"/>
      <c r="K26" s="117"/>
      <c r="L26" s="111"/>
    </row>
    <row r="27" spans="3:12" s="110" customFormat="1" ht="11.25">
      <c r="C27" s="111"/>
      <c r="D27" s="120"/>
      <c r="E27" s="98" t="s">
        <v>75</v>
      </c>
      <c r="F27" s="99"/>
      <c r="G27" s="99"/>
      <c r="H27" s="99"/>
      <c r="I27" s="99"/>
      <c r="J27" s="99"/>
      <c r="K27" s="121"/>
      <c r="L27" s="111"/>
    </row>
    <row r="28" spans="3:12" s="110" customFormat="1" ht="11.25">
      <c r="C28" s="111"/>
      <c r="D28" s="113" t="s">
        <v>5</v>
      </c>
      <c r="E28" s="89" t="s">
        <v>81</v>
      </c>
      <c r="F28" s="86" t="s">
        <v>82</v>
      </c>
      <c r="G28" s="88">
        <f>SUM(H28:K28)</f>
        <v>391182.077</v>
      </c>
      <c r="H28" s="88">
        <f>SUM(H29:H32)</f>
        <v>200173.967</v>
      </c>
      <c r="I28" s="88">
        <f>SUM(I29:I32)</f>
        <v>163465.281</v>
      </c>
      <c r="J28" s="88">
        <f>SUM(J29:J32)</f>
        <v>27492.105</v>
      </c>
      <c r="K28" s="114">
        <f>SUM(K29:K32)</f>
        <v>50.724</v>
      </c>
      <c r="L28" s="111"/>
    </row>
    <row r="29" spans="3:12" s="110" customFormat="1" ht="14.25">
      <c r="C29" s="112" t="s">
        <v>150</v>
      </c>
      <c r="D29" s="118" t="s">
        <v>83</v>
      </c>
      <c r="E29" s="94" t="s">
        <v>84</v>
      </c>
      <c r="F29" s="95">
        <v>431</v>
      </c>
      <c r="G29" s="96">
        <f>SUM(H29:K29)</f>
        <v>185644.65899999999</v>
      </c>
      <c r="H29" s="97">
        <v>0</v>
      </c>
      <c r="I29" s="97">
        <v>163465.281</v>
      </c>
      <c r="J29" s="97">
        <v>22128.654</v>
      </c>
      <c r="K29" s="119">
        <v>50.724</v>
      </c>
      <c r="L29" s="111"/>
    </row>
    <row r="30" spans="3:12" s="110" customFormat="1" ht="14.25">
      <c r="C30" s="112" t="s">
        <v>150</v>
      </c>
      <c r="D30" s="118" t="s">
        <v>85</v>
      </c>
      <c r="E30" s="94" t="s">
        <v>157</v>
      </c>
      <c r="F30" s="95">
        <v>432</v>
      </c>
      <c r="G30" s="96">
        <f>SUM(H30:K30)</f>
        <v>200173.967</v>
      </c>
      <c r="H30" s="97">
        <v>200173.967</v>
      </c>
      <c r="I30" s="97">
        <v>0</v>
      </c>
      <c r="J30" s="97">
        <v>0</v>
      </c>
      <c r="K30" s="119">
        <v>0</v>
      </c>
      <c r="L30" s="111"/>
    </row>
    <row r="31" spans="3:12" s="110" customFormat="1" ht="25.5">
      <c r="C31" s="112"/>
      <c r="D31" s="118" t="s">
        <v>153</v>
      </c>
      <c r="E31" s="94" t="s">
        <v>154</v>
      </c>
      <c r="F31" s="133"/>
      <c r="G31" s="96">
        <f>SUM(H31:K31)</f>
        <v>5363.451</v>
      </c>
      <c r="H31" s="97">
        <v>0</v>
      </c>
      <c r="I31" s="97">
        <v>0</v>
      </c>
      <c r="J31" s="97">
        <v>5363.451</v>
      </c>
      <c r="K31" s="119">
        <v>0</v>
      </c>
      <c r="L31" s="111"/>
    </row>
    <row r="32" spans="3:12" s="110" customFormat="1" ht="11.25">
      <c r="C32" s="111"/>
      <c r="D32" s="120"/>
      <c r="E32" s="98" t="s">
        <v>75</v>
      </c>
      <c r="F32" s="99"/>
      <c r="G32" s="99"/>
      <c r="H32" s="99"/>
      <c r="I32" s="99"/>
      <c r="J32" s="99"/>
      <c r="K32" s="121"/>
      <c r="L32" s="111"/>
    </row>
    <row r="33" spans="3:12" s="110" customFormat="1" ht="11.25">
      <c r="C33" s="111"/>
      <c r="D33" s="113" t="s">
        <v>20</v>
      </c>
      <c r="E33" s="87" t="s">
        <v>60</v>
      </c>
      <c r="F33" s="86" t="s">
        <v>87</v>
      </c>
      <c r="G33" s="88">
        <f aca="true" t="shared" si="0" ref="G33:G61">SUM(H33:K33)</f>
        <v>1547819.2260000003</v>
      </c>
      <c r="H33" s="88">
        <f>H35+H36+H37</f>
        <v>0</v>
      </c>
      <c r="I33" s="88">
        <f>I34+I36+I37</f>
        <v>313279.672</v>
      </c>
      <c r="J33" s="88">
        <f>J34+J35+J37</f>
        <v>702833.5160000001</v>
      </c>
      <c r="K33" s="114">
        <f>K34+K35+K36</f>
        <v>531706.0380000002</v>
      </c>
      <c r="L33" s="111"/>
    </row>
    <row r="34" spans="3:12" s="110" customFormat="1" ht="11.25">
      <c r="C34" s="111"/>
      <c r="D34" s="113" t="s">
        <v>88</v>
      </c>
      <c r="E34" s="89" t="s">
        <v>0</v>
      </c>
      <c r="F34" s="86" t="s">
        <v>89</v>
      </c>
      <c r="G34" s="88">
        <f t="shared" si="0"/>
        <v>651237.3910000001</v>
      </c>
      <c r="H34" s="100"/>
      <c r="I34" s="90">
        <v>313279.672</v>
      </c>
      <c r="J34" s="90">
        <v>337957.71900000004</v>
      </c>
      <c r="K34" s="115"/>
      <c r="L34" s="111"/>
    </row>
    <row r="35" spans="3:12" s="110" customFormat="1" ht="11.25">
      <c r="C35" s="111"/>
      <c r="D35" s="113" t="s">
        <v>90</v>
      </c>
      <c r="E35" s="89" t="s">
        <v>13</v>
      </c>
      <c r="F35" s="86" t="s">
        <v>91</v>
      </c>
      <c r="G35" s="88">
        <f t="shared" si="0"/>
        <v>364875.7970000001</v>
      </c>
      <c r="H35" s="90"/>
      <c r="I35" s="100"/>
      <c r="J35" s="90">
        <v>364875.7970000001</v>
      </c>
      <c r="K35" s="115"/>
      <c r="L35" s="111"/>
    </row>
    <row r="36" spans="3:12" s="110" customFormat="1" ht="11.25">
      <c r="C36" s="111"/>
      <c r="D36" s="113" t="s">
        <v>92</v>
      </c>
      <c r="E36" s="89" t="s">
        <v>59</v>
      </c>
      <c r="F36" s="86" t="s">
        <v>93</v>
      </c>
      <c r="G36" s="88">
        <f t="shared" si="0"/>
        <v>531706.0380000002</v>
      </c>
      <c r="H36" s="90"/>
      <c r="I36" s="90"/>
      <c r="J36" s="100"/>
      <c r="K36" s="115">
        <v>531706.0380000002</v>
      </c>
      <c r="L36" s="111"/>
    </row>
    <row r="37" spans="3:12" s="110" customFormat="1" ht="11.25">
      <c r="C37" s="111"/>
      <c r="D37" s="113" t="s">
        <v>94</v>
      </c>
      <c r="E37" s="89" t="s">
        <v>61</v>
      </c>
      <c r="F37" s="86" t="s">
        <v>95</v>
      </c>
      <c r="G37" s="88">
        <f t="shared" si="0"/>
        <v>0</v>
      </c>
      <c r="H37" s="90"/>
      <c r="I37" s="90"/>
      <c r="J37" s="90"/>
      <c r="K37" s="122"/>
      <c r="L37" s="111"/>
    </row>
    <row r="38" spans="3:12" s="110" customFormat="1" ht="11.25">
      <c r="C38" s="111"/>
      <c r="D38" s="113" t="s">
        <v>22</v>
      </c>
      <c r="E38" s="101" t="s">
        <v>64</v>
      </c>
      <c r="F38" s="86" t="s">
        <v>96</v>
      </c>
      <c r="G38" s="88">
        <f t="shared" si="0"/>
        <v>0</v>
      </c>
      <c r="H38" s="90"/>
      <c r="I38" s="90"/>
      <c r="J38" s="90"/>
      <c r="K38" s="115"/>
      <c r="L38" s="111"/>
    </row>
    <row r="39" spans="3:12" s="110" customFormat="1" ht="14.25">
      <c r="C39" s="111"/>
      <c r="D39" s="113" t="s">
        <v>24</v>
      </c>
      <c r="E39" s="170" t="s">
        <v>97</v>
      </c>
      <c r="F39" s="102" t="s">
        <v>98</v>
      </c>
      <c r="G39" s="132">
        <f t="shared" si="0"/>
        <v>947513.38795</v>
      </c>
      <c r="H39" s="88">
        <f>H40+H42+H45+H54</f>
        <v>32722.619000000002</v>
      </c>
      <c r="I39" s="88">
        <f>I40+I42+I45+I54</f>
        <v>159044.522</v>
      </c>
      <c r="J39" s="88">
        <f>J40+J42+J45+J54</f>
        <v>287048.14195</v>
      </c>
      <c r="K39" s="114">
        <f>K40+K42+K45+K54</f>
        <v>468698.105</v>
      </c>
      <c r="L39" s="111"/>
    </row>
    <row r="40" spans="3:12" s="110" customFormat="1" ht="22.5">
      <c r="C40" s="111"/>
      <c r="D40" s="113" t="s">
        <v>6</v>
      </c>
      <c r="E40" s="89" t="s">
        <v>99</v>
      </c>
      <c r="F40" s="86" t="s">
        <v>100</v>
      </c>
      <c r="G40" s="88">
        <f t="shared" si="0"/>
        <v>0</v>
      </c>
      <c r="H40" s="90"/>
      <c r="I40" s="90"/>
      <c r="J40" s="90"/>
      <c r="K40" s="115"/>
      <c r="L40" s="111"/>
    </row>
    <row r="41" spans="3:12" s="110" customFormat="1" ht="11.25">
      <c r="C41" s="111"/>
      <c r="D41" s="113" t="s">
        <v>101</v>
      </c>
      <c r="E41" s="103" t="s">
        <v>102</v>
      </c>
      <c r="F41" s="86" t="s">
        <v>103</v>
      </c>
      <c r="G41" s="88">
        <f t="shared" si="0"/>
        <v>0</v>
      </c>
      <c r="H41" s="90"/>
      <c r="I41" s="90"/>
      <c r="J41" s="90"/>
      <c r="K41" s="115"/>
      <c r="L41" s="111"/>
    </row>
    <row r="42" spans="3:12" s="110" customFormat="1" ht="11.25">
      <c r="C42" s="111"/>
      <c r="D42" s="113" t="s">
        <v>7</v>
      </c>
      <c r="E42" s="89" t="s">
        <v>104</v>
      </c>
      <c r="F42" s="86" t="s">
        <v>105</v>
      </c>
      <c r="G42" s="88">
        <f t="shared" si="0"/>
        <v>445710.076</v>
      </c>
      <c r="H42" s="90">
        <v>29329.329</v>
      </c>
      <c r="I42" s="90">
        <v>89576.058</v>
      </c>
      <c r="J42" s="90">
        <v>233518.363</v>
      </c>
      <c r="K42" s="115">
        <v>93286.326</v>
      </c>
      <c r="L42" s="111"/>
    </row>
    <row r="43" spans="3:12" s="110" customFormat="1" ht="11.25">
      <c r="C43" s="111"/>
      <c r="D43" s="113" t="s">
        <v>106</v>
      </c>
      <c r="E43" s="103" t="s">
        <v>107</v>
      </c>
      <c r="F43" s="86" t="s">
        <v>108</v>
      </c>
      <c r="G43" s="88">
        <f t="shared" si="0"/>
        <v>445710.076</v>
      </c>
      <c r="H43" s="90">
        <v>29329.329</v>
      </c>
      <c r="I43" s="90">
        <v>89576.058</v>
      </c>
      <c r="J43" s="90">
        <v>233518.363</v>
      </c>
      <c r="K43" s="115">
        <v>93286.326</v>
      </c>
      <c r="L43" s="111"/>
    </row>
    <row r="44" spans="3:12" s="110" customFormat="1" ht="11.25">
      <c r="C44" s="111"/>
      <c r="D44" s="113" t="s">
        <v>109</v>
      </c>
      <c r="E44" s="104" t="s">
        <v>102</v>
      </c>
      <c r="F44" s="86" t="s">
        <v>110</v>
      </c>
      <c r="G44" s="88">
        <f t="shared" si="0"/>
        <v>0</v>
      </c>
      <c r="H44" s="90"/>
      <c r="I44" s="90"/>
      <c r="J44" s="90"/>
      <c r="K44" s="115"/>
      <c r="L44" s="111"/>
    </row>
    <row r="45" spans="3:12" s="110" customFormat="1" ht="11.25">
      <c r="C45" s="111"/>
      <c r="D45" s="113" t="s">
        <v>8</v>
      </c>
      <c r="E45" s="89" t="s">
        <v>111</v>
      </c>
      <c r="F45" s="86" t="s">
        <v>112</v>
      </c>
      <c r="G45" s="88">
        <f t="shared" si="0"/>
        <v>96493.42195</v>
      </c>
      <c r="H45" s="88">
        <f>SUM(H46:H53)</f>
        <v>3347.8819999999996</v>
      </c>
      <c r="I45" s="88">
        <f>SUM(I46:I53)</f>
        <v>69468.464</v>
      </c>
      <c r="J45" s="88">
        <f>SUM(J46:J53)</f>
        <v>23668.08895</v>
      </c>
      <c r="K45" s="114">
        <f>SUM(K46:K53)</f>
        <v>8.987</v>
      </c>
      <c r="L45" s="111"/>
    </row>
    <row r="46" spans="3:12" s="110" customFormat="1" ht="11.25">
      <c r="C46" s="111"/>
      <c r="D46" s="116" t="s">
        <v>113</v>
      </c>
      <c r="E46" s="91"/>
      <c r="F46" s="92" t="s">
        <v>112</v>
      </c>
      <c r="G46" s="93"/>
      <c r="H46" s="93"/>
      <c r="I46" s="93"/>
      <c r="J46" s="93"/>
      <c r="K46" s="117"/>
      <c r="L46" s="111"/>
    </row>
    <row r="47" spans="3:12" s="110" customFormat="1" ht="14.25">
      <c r="C47" s="112" t="s">
        <v>150</v>
      </c>
      <c r="D47" s="118" t="s">
        <v>114</v>
      </c>
      <c r="E47" s="94" t="s">
        <v>115</v>
      </c>
      <c r="F47" s="95">
        <v>751</v>
      </c>
      <c r="G47" s="96">
        <f aca="true" t="shared" si="1" ref="G47:G52">SUM(H47:K47)</f>
        <v>37789.288</v>
      </c>
      <c r="H47" s="97">
        <v>3214.691</v>
      </c>
      <c r="I47" s="97">
        <v>13712.523</v>
      </c>
      <c r="J47" s="97">
        <v>20862.074</v>
      </c>
      <c r="K47" s="119">
        <v>0</v>
      </c>
      <c r="L47" s="111"/>
    </row>
    <row r="48" spans="3:12" s="110" customFormat="1" ht="14.25">
      <c r="C48" s="112" t="s">
        <v>150</v>
      </c>
      <c r="D48" s="118" t="s">
        <v>116</v>
      </c>
      <c r="E48" s="94" t="s">
        <v>117</v>
      </c>
      <c r="F48" s="95">
        <v>752</v>
      </c>
      <c r="G48" s="96">
        <f t="shared" si="1"/>
        <v>13489.919</v>
      </c>
      <c r="H48" s="97">
        <v>0</v>
      </c>
      <c r="I48" s="97">
        <v>13489.919</v>
      </c>
      <c r="J48" s="97">
        <v>0</v>
      </c>
      <c r="K48" s="119">
        <v>0</v>
      </c>
      <c r="L48" s="111"/>
    </row>
    <row r="49" spans="3:12" s="110" customFormat="1" ht="14.25">
      <c r="C49" s="112" t="s">
        <v>150</v>
      </c>
      <c r="D49" s="118" t="s">
        <v>118</v>
      </c>
      <c r="E49" s="94" t="s">
        <v>119</v>
      </c>
      <c r="F49" s="95">
        <v>753</v>
      </c>
      <c r="G49" s="96">
        <f t="shared" si="1"/>
        <v>14816.45195</v>
      </c>
      <c r="H49" s="97">
        <v>0</v>
      </c>
      <c r="I49" s="97">
        <v>12915.495</v>
      </c>
      <c r="J49" s="97">
        <v>1900.95695</v>
      </c>
      <c r="K49" s="119">
        <v>0</v>
      </c>
      <c r="L49" s="111"/>
    </row>
    <row r="50" spans="3:12" s="110" customFormat="1" ht="14.25">
      <c r="C50" s="112" t="s">
        <v>150</v>
      </c>
      <c r="D50" s="118" t="s">
        <v>120</v>
      </c>
      <c r="E50" s="94" t="s">
        <v>84</v>
      </c>
      <c r="F50" s="95">
        <v>754</v>
      </c>
      <c r="G50" s="96">
        <f t="shared" si="1"/>
        <v>75.574</v>
      </c>
      <c r="H50" s="97">
        <v>0</v>
      </c>
      <c r="I50" s="97">
        <v>0</v>
      </c>
      <c r="J50" s="97">
        <v>75.574</v>
      </c>
      <c r="K50" s="119">
        <v>0</v>
      </c>
      <c r="L50" s="111"/>
    </row>
    <row r="51" spans="3:12" s="110" customFormat="1" ht="14.25">
      <c r="C51" s="112" t="s">
        <v>150</v>
      </c>
      <c r="D51" s="118" t="s">
        <v>121</v>
      </c>
      <c r="E51" s="94" t="s">
        <v>155</v>
      </c>
      <c r="F51" s="95">
        <v>755</v>
      </c>
      <c r="G51" s="96">
        <f t="shared" si="1"/>
        <v>1058.3670000000002</v>
      </c>
      <c r="H51" s="97">
        <v>0</v>
      </c>
      <c r="I51" s="97">
        <v>219.896</v>
      </c>
      <c r="J51" s="97">
        <v>829.484</v>
      </c>
      <c r="K51" s="119">
        <v>8.987</v>
      </c>
      <c r="L51" s="111"/>
    </row>
    <row r="52" spans="3:12" s="110" customFormat="1" ht="25.5">
      <c r="C52" s="112" t="s">
        <v>150</v>
      </c>
      <c r="D52" s="118" t="s">
        <v>156</v>
      </c>
      <c r="E52" s="94" t="s">
        <v>86</v>
      </c>
      <c r="F52" s="95">
        <v>753</v>
      </c>
      <c r="G52" s="96">
        <f t="shared" si="1"/>
        <v>29263.822</v>
      </c>
      <c r="H52" s="97">
        <v>133.191</v>
      </c>
      <c r="I52" s="97">
        <v>29130.631</v>
      </c>
      <c r="J52" s="97">
        <v>0</v>
      </c>
      <c r="K52" s="119">
        <v>0</v>
      </c>
      <c r="L52" s="111"/>
    </row>
    <row r="53" spans="3:12" s="110" customFormat="1" ht="11.25">
      <c r="C53" s="111"/>
      <c r="D53" s="128"/>
      <c r="E53" s="98" t="s">
        <v>75</v>
      </c>
      <c r="F53" s="99"/>
      <c r="G53" s="99"/>
      <c r="H53" s="99"/>
      <c r="I53" s="99"/>
      <c r="J53" s="99"/>
      <c r="K53" s="121"/>
      <c r="L53" s="111"/>
    </row>
    <row r="54" spans="3:12" s="110" customFormat="1" ht="11.25">
      <c r="C54" s="111"/>
      <c r="D54" s="113" t="s">
        <v>122</v>
      </c>
      <c r="E54" s="105" t="s">
        <v>123</v>
      </c>
      <c r="F54" s="86" t="s">
        <v>124</v>
      </c>
      <c r="G54" s="88">
        <f t="shared" si="0"/>
        <v>405309.89</v>
      </c>
      <c r="H54" s="90">
        <v>45.408</v>
      </c>
      <c r="I54" s="90">
        <v>0</v>
      </c>
      <c r="J54" s="90">
        <v>29861.69</v>
      </c>
      <c r="K54" s="115">
        <v>375402.792</v>
      </c>
      <c r="L54" s="111"/>
    </row>
    <row r="55" spans="3:12" s="110" customFormat="1" ht="11.25">
      <c r="C55" s="111"/>
      <c r="D55" s="113" t="s">
        <v>125</v>
      </c>
      <c r="E55" s="87" t="s">
        <v>62</v>
      </c>
      <c r="F55" s="86" t="s">
        <v>126</v>
      </c>
      <c r="G55" s="88">
        <f t="shared" si="0"/>
        <v>1547819.2260000003</v>
      </c>
      <c r="H55" s="90">
        <v>651237.3910000001</v>
      </c>
      <c r="I55" s="90">
        <v>364875.7970000001</v>
      </c>
      <c r="J55" s="90">
        <v>531706.0380000002</v>
      </c>
      <c r="K55" s="115">
        <v>0</v>
      </c>
      <c r="L55" s="111"/>
    </row>
    <row r="56" spans="3:12" s="110" customFormat="1" ht="11.25">
      <c r="C56" s="111"/>
      <c r="D56" s="113" t="s">
        <v>127</v>
      </c>
      <c r="E56" s="87" t="s">
        <v>63</v>
      </c>
      <c r="F56" s="86" t="s">
        <v>128</v>
      </c>
      <c r="G56" s="88">
        <f t="shared" si="0"/>
        <v>0</v>
      </c>
      <c r="H56" s="90">
        <v>0</v>
      </c>
      <c r="I56" s="90">
        <v>0</v>
      </c>
      <c r="J56" s="90">
        <v>0</v>
      </c>
      <c r="K56" s="115">
        <v>0</v>
      </c>
      <c r="L56" s="111"/>
    </row>
    <row r="57" spans="3:12" s="110" customFormat="1" ht="11.25">
      <c r="C57" s="111"/>
      <c r="D57" s="113" t="s">
        <v>129</v>
      </c>
      <c r="E57" s="87" t="s">
        <v>65</v>
      </c>
      <c r="F57" s="86" t="s">
        <v>130</v>
      </c>
      <c r="G57" s="88">
        <f t="shared" si="0"/>
        <v>0</v>
      </c>
      <c r="H57" s="90">
        <v>0</v>
      </c>
      <c r="I57" s="90">
        <v>0</v>
      </c>
      <c r="J57" s="90">
        <v>0</v>
      </c>
      <c r="K57" s="115">
        <v>0</v>
      </c>
      <c r="L57" s="111"/>
    </row>
    <row r="58" spans="3:12" s="110" customFormat="1" ht="14.25">
      <c r="C58" s="111"/>
      <c r="D58" s="113" t="s">
        <v>131</v>
      </c>
      <c r="E58" s="170" t="s">
        <v>132</v>
      </c>
      <c r="F58" s="86" t="s">
        <v>133</v>
      </c>
      <c r="G58" s="132">
        <f t="shared" si="0"/>
        <v>125279.53700000017</v>
      </c>
      <c r="H58" s="90">
        <v>13487.837000000001</v>
      </c>
      <c r="I58" s="90">
        <v>13918.754</v>
      </c>
      <c r="J58" s="90">
        <v>33982.636</v>
      </c>
      <c r="K58" s="115">
        <v>63890.31000000017</v>
      </c>
      <c r="L58" s="111"/>
    </row>
    <row r="59" spans="3:12" s="110" customFormat="1" ht="11.25">
      <c r="C59" s="111"/>
      <c r="D59" s="113" t="s">
        <v>134</v>
      </c>
      <c r="E59" s="89" t="s">
        <v>135</v>
      </c>
      <c r="F59" s="86" t="s">
        <v>136</v>
      </c>
      <c r="G59" s="88">
        <f t="shared" si="0"/>
        <v>0</v>
      </c>
      <c r="H59" s="90">
        <v>0</v>
      </c>
      <c r="I59" s="90">
        <v>0</v>
      </c>
      <c r="J59" s="90">
        <v>0</v>
      </c>
      <c r="K59" s="115">
        <v>0</v>
      </c>
      <c r="L59" s="111"/>
    </row>
    <row r="60" spans="3:12" s="110" customFormat="1" ht="11.25">
      <c r="C60" s="111"/>
      <c r="D60" s="113" t="s">
        <v>137</v>
      </c>
      <c r="E60" s="87" t="s">
        <v>138</v>
      </c>
      <c r="F60" s="86" t="s">
        <v>139</v>
      </c>
      <c r="G60" s="88">
        <f t="shared" si="0"/>
        <v>126815.5</v>
      </c>
      <c r="H60" s="90">
        <v>13630</v>
      </c>
      <c r="I60" s="90">
        <v>15480</v>
      </c>
      <c r="J60" s="90">
        <v>30766</v>
      </c>
      <c r="K60" s="115">
        <v>66939.5</v>
      </c>
      <c r="L60" s="111"/>
    </row>
    <row r="61" spans="3:12" s="110" customFormat="1" ht="12" thickBot="1">
      <c r="C61" s="111"/>
      <c r="D61" s="123" t="s">
        <v>140</v>
      </c>
      <c r="E61" s="124" t="s">
        <v>66</v>
      </c>
      <c r="F61" s="125" t="s">
        <v>141</v>
      </c>
      <c r="G61" s="126">
        <f t="shared" si="0"/>
        <v>4.9999915063381195E-05</v>
      </c>
      <c r="H61" s="126">
        <f>(H15+H33+H38)-(H39+H55+H56+H57+H58)</f>
        <v>0</v>
      </c>
      <c r="I61" s="126">
        <f>(I15+I33+I38)-(I39+I55+I56+I57+I58)</f>
        <v>0</v>
      </c>
      <c r="J61" s="126">
        <f>(J15+J33+J38)-(J39+J55+J56+J57+J58)</f>
        <v>4.9999915063381195E-05</v>
      </c>
      <c r="K61" s="127">
        <f>(K15+K33+K38)-(K39+K55+K56+K57+K58)</f>
        <v>0</v>
      </c>
      <c r="L61" s="111"/>
    </row>
    <row r="62" spans="3:12" s="110" customFormat="1" ht="27.75" customHeight="1" thickBot="1">
      <c r="C62" s="111"/>
      <c r="D62" s="177" t="s">
        <v>142</v>
      </c>
      <c r="E62" s="178"/>
      <c r="F62" s="178"/>
      <c r="G62" s="178"/>
      <c r="H62" s="178"/>
      <c r="I62" s="178"/>
      <c r="J62" s="178"/>
      <c r="K62" s="179"/>
      <c r="L62" s="111"/>
    </row>
    <row r="63" spans="3:12" s="110" customFormat="1" ht="14.25">
      <c r="C63" s="111"/>
      <c r="D63" s="134" t="s">
        <v>69</v>
      </c>
      <c r="E63" s="172" t="s">
        <v>70</v>
      </c>
      <c r="F63" s="173">
        <v>10</v>
      </c>
      <c r="G63" s="136">
        <v>200.59703160059834</v>
      </c>
      <c r="H63" s="137">
        <v>130.41283601346296</v>
      </c>
      <c r="I63" s="137">
        <v>41.98941679132386</v>
      </c>
      <c r="J63" s="137">
        <v>28.02978683620045</v>
      </c>
      <c r="K63" s="138">
        <v>0.16499195961106958</v>
      </c>
      <c r="L63" s="111"/>
    </row>
    <row r="64" spans="3:12" s="110" customFormat="1" ht="11.25">
      <c r="C64" s="111"/>
      <c r="D64" s="113" t="s">
        <v>2</v>
      </c>
      <c r="E64" s="89" t="s">
        <v>71</v>
      </c>
      <c r="F64" s="86">
        <v>20</v>
      </c>
      <c r="G64" s="88">
        <v>109.77951626776364</v>
      </c>
      <c r="H64" s="90">
        <v>92.9831488406881</v>
      </c>
      <c r="I64" s="90">
        <v>11.423732236350038</v>
      </c>
      <c r="J64" s="90">
        <v>5.3726351907255046</v>
      </c>
      <c r="K64" s="115">
        <v>0</v>
      </c>
      <c r="L64" s="111"/>
    </row>
    <row r="65" spans="3:12" s="110" customFormat="1" ht="11.25">
      <c r="C65" s="111"/>
      <c r="D65" s="113" t="s">
        <v>3</v>
      </c>
      <c r="E65" s="89" t="s">
        <v>72</v>
      </c>
      <c r="F65" s="86">
        <v>30</v>
      </c>
      <c r="G65" s="88">
        <v>15.610918287210174</v>
      </c>
      <c r="H65" s="88">
        <v>0</v>
      </c>
      <c r="I65" s="88">
        <v>0</v>
      </c>
      <c r="J65" s="88">
        <v>15.4554109947644</v>
      </c>
      <c r="K65" s="114">
        <v>0.15550729244577413</v>
      </c>
      <c r="L65" s="111"/>
    </row>
    <row r="66" spans="3:12" s="110" customFormat="1" ht="14.25">
      <c r="C66" s="112" t="s">
        <v>150</v>
      </c>
      <c r="D66" s="118" t="s">
        <v>73</v>
      </c>
      <c r="E66" s="94" t="s">
        <v>74</v>
      </c>
      <c r="F66" s="95">
        <v>31</v>
      </c>
      <c r="G66" s="96">
        <v>15.414887060583396</v>
      </c>
      <c r="H66" s="97"/>
      <c r="I66" s="97"/>
      <c r="J66" s="97">
        <v>15.414887060583396</v>
      </c>
      <c r="K66" s="119">
        <v>0</v>
      </c>
      <c r="L66" s="111"/>
    </row>
    <row r="67" spans="3:12" s="110" customFormat="1" ht="25.5">
      <c r="C67" s="112" t="s">
        <v>150</v>
      </c>
      <c r="D67" s="118" t="s">
        <v>151</v>
      </c>
      <c r="E67" s="94" t="s">
        <v>79</v>
      </c>
      <c r="F67" s="95">
        <v>32</v>
      </c>
      <c r="G67" s="96">
        <v>0.040523934181002245</v>
      </c>
      <c r="H67" s="97"/>
      <c r="I67" s="97"/>
      <c r="J67" s="97">
        <v>0.040523934181002245</v>
      </c>
      <c r="K67" s="119">
        <v>0</v>
      </c>
      <c r="L67" s="111"/>
    </row>
    <row r="68" spans="3:12" s="110" customFormat="1" ht="14.25">
      <c r="C68" s="112" t="s">
        <v>150</v>
      </c>
      <c r="D68" s="118" t="s">
        <v>152</v>
      </c>
      <c r="E68" s="94" t="s">
        <v>80</v>
      </c>
      <c r="F68" s="95">
        <v>33</v>
      </c>
      <c r="G68" s="96">
        <v>0.15550729244577413</v>
      </c>
      <c r="H68" s="97"/>
      <c r="I68" s="97"/>
      <c r="J68" s="97">
        <v>0</v>
      </c>
      <c r="K68" s="119">
        <v>0.15550729244577413</v>
      </c>
      <c r="L68" s="111"/>
    </row>
    <row r="69" spans="3:12" s="110" customFormat="1" ht="11.25">
      <c r="C69" s="111"/>
      <c r="D69" s="120"/>
      <c r="E69" s="98" t="s">
        <v>75</v>
      </c>
      <c r="F69" s="99"/>
      <c r="G69" s="99"/>
      <c r="H69" s="99"/>
      <c r="I69" s="99"/>
      <c r="J69" s="99"/>
      <c r="K69" s="121"/>
      <c r="L69" s="111"/>
    </row>
    <row r="70" spans="3:12" s="110" customFormat="1" ht="11.25">
      <c r="C70" s="111"/>
      <c r="D70" s="113" t="s">
        <v>4</v>
      </c>
      <c r="E70" s="89" t="s">
        <v>76</v>
      </c>
      <c r="F70" s="86" t="s">
        <v>77</v>
      </c>
      <c r="G70" s="88">
        <v>2.06110770381451</v>
      </c>
      <c r="H70" s="88">
        <v>0</v>
      </c>
      <c r="I70" s="88">
        <v>0</v>
      </c>
      <c r="J70" s="88">
        <v>2.06110770381451</v>
      </c>
      <c r="K70" s="114">
        <v>0</v>
      </c>
      <c r="L70" s="111"/>
    </row>
    <row r="71" spans="3:12" s="110" customFormat="1" ht="12.75">
      <c r="C71" s="111"/>
      <c r="D71" s="167" t="s">
        <v>161</v>
      </c>
      <c r="E71" s="94" t="s">
        <v>158</v>
      </c>
      <c r="F71" s="168"/>
      <c r="G71" s="169">
        <v>0.012422587883320868</v>
      </c>
      <c r="H71" s="97"/>
      <c r="I71" s="97"/>
      <c r="J71" s="97">
        <v>0.012422587883320868</v>
      </c>
      <c r="K71" s="119"/>
      <c r="L71" s="111"/>
    </row>
    <row r="72" spans="3:12" s="110" customFormat="1" ht="12.75">
      <c r="C72" s="111"/>
      <c r="D72" s="167" t="s">
        <v>162</v>
      </c>
      <c r="E72" s="94" t="s">
        <v>159</v>
      </c>
      <c r="F72" s="168"/>
      <c r="G72" s="169">
        <v>0.37341810022438293</v>
      </c>
      <c r="H72" s="97"/>
      <c r="I72" s="97"/>
      <c r="J72" s="97">
        <v>0.37341810022438293</v>
      </c>
      <c r="K72" s="119"/>
      <c r="L72" s="111"/>
    </row>
    <row r="73" spans="3:12" s="110" customFormat="1" ht="12.75">
      <c r="C73" s="111"/>
      <c r="D73" s="167" t="s">
        <v>163</v>
      </c>
      <c r="E73" s="94" t="s">
        <v>160</v>
      </c>
      <c r="F73" s="168"/>
      <c r="G73" s="169">
        <v>1.6752670157068061</v>
      </c>
      <c r="H73" s="97"/>
      <c r="I73" s="97"/>
      <c r="J73" s="97">
        <v>1.6752670157068061</v>
      </c>
      <c r="K73" s="119"/>
      <c r="L73" s="111"/>
    </row>
    <row r="74" spans="3:12" s="110" customFormat="1" ht="11.25">
      <c r="C74" s="111"/>
      <c r="D74" s="116" t="s">
        <v>78</v>
      </c>
      <c r="E74" s="91"/>
      <c r="F74" s="92" t="s">
        <v>77</v>
      </c>
      <c r="G74" s="93"/>
      <c r="H74" s="93"/>
      <c r="I74" s="93"/>
      <c r="J74" s="93"/>
      <c r="K74" s="117"/>
      <c r="L74" s="111"/>
    </row>
    <row r="75" spans="3:12" s="110" customFormat="1" ht="11.25">
      <c r="C75" s="111"/>
      <c r="D75" s="120"/>
      <c r="E75" s="98" t="s">
        <v>75</v>
      </c>
      <c r="F75" s="99"/>
      <c r="G75" s="99"/>
      <c r="H75" s="99"/>
      <c r="I75" s="99"/>
      <c r="J75" s="99"/>
      <c r="K75" s="121"/>
      <c r="L75" s="111"/>
    </row>
    <row r="76" spans="3:12" s="110" customFormat="1" ht="11.25">
      <c r="C76" s="111"/>
      <c r="D76" s="113" t="s">
        <v>5</v>
      </c>
      <c r="E76" s="89" t="s">
        <v>81</v>
      </c>
      <c r="F76" s="86" t="s">
        <v>82</v>
      </c>
      <c r="G76" s="88">
        <v>73.14548934181002</v>
      </c>
      <c r="H76" s="88">
        <v>37.42968717277487</v>
      </c>
      <c r="I76" s="88">
        <v>30.56568455497382</v>
      </c>
      <c r="J76" s="88">
        <v>5.1406329468960354</v>
      </c>
      <c r="K76" s="114">
        <v>0.009484667165295438</v>
      </c>
      <c r="L76" s="111"/>
    </row>
    <row r="77" spans="3:12" s="110" customFormat="1" ht="14.25">
      <c r="C77" s="112" t="s">
        <v>150</v>
      </c>
      <c r="D77" s="118" t="s">
        <v>83</v>
      </c>
      <c r="E77" s="94" t="s">
        <v>84</v>
      </c>
      <c r="F77" s="95">
        <v>431</v>
      </c>
      <c r="G77" s="96">
        <v>34.712913051608076</v>
      </c>
      <c r="H77" s="97">
        <v>0</v>
      </c>
      <c r="I77" s="97">
        <v>30.56568455497382</v>
      </c>
      <c r="J77" s="97">
        <v>4.13774382946896</v>
      </c>
      <c r="K77" s="119">
        <v>0.009484667165295438</v>
      </c>
      <c r="L77" s="111"/>
    </row>
    <row r="78" spans="3:12" s="110" customFormat="1" ht="14.25">
      <c r="C78" s="112" t="s">
        <v>150</v>
      </c>
      <c r="D78" s="118" t="s">
        <v>85</v>
      </c>
      <c r="E78" s="94" t="s">
        <v>157</v>
      </c>
      <c r="F78" s="95">
        <v>432</v>
      </c>
      <c r="G78" s="96">
        <v>37.42968717277487</v>
      </c>
      <c r="H78" s="97">
        <v>37.42968717277487</v>
      </c>
      <c r="I78" s="97">
        <v>0</v>
      </c>
      <c r="J78" s="97">
        <v>0</v>
      </c>
      <c r="K78" s="119">
        <v>0</v>
      </c>
      <c r="L78" s="111"/>
    </row>
    <row r="79" spans="3:12" s="110" customFormat="1" ht="25.5">
      <c r="C79" s="112"/>
      <c r="D79" s="118" t="s">
        <v>153</v>
      </c>
      <c r="E79" s="94" t="s">
        <v>154</v>
      </c>
      <c r="F79" s="133"/>
      <c r="G79" s="96">
        <v>1.0028891174270755</v>
      </c>
      <c r="H79" s="97">
        <v>0</v>
      </c>
      <c r="I79" s="97">
        <v>0</v>
      </c>
      <c r="J79" s="97">
        <v>1.0028891174270755</v>
      </c>
      <c r="K79" s="119">
        <v>0</v>
      </c>
      <c r="L79" s="111"/>
    </row>
    <row r="80" spans="3:12" s="110" customFormat="1" ht="11.25">
      <c r="C80" s="111"/>
      <c r="D80" s="120"/>
      <c r="E80" s="98" t="s">
        <v>75</v>
      </c>
      <c r="F80" s="99"/>
      <c r="G80" s="99"/>
      <c r="H80" s="99"/>
      <c r="I80" s="99"/>
      <c r="J80" s="99"/>
      <c r="K80" s="121"/>
      <c r="L80" s="111"/>
    </row>
    <row r="81" spans="3:12" s="110" customFormat="1" ht="11.25">
      <c r="C81" s="111"/>
      <c r="D81" s="113" t="s">
        <v>20</v>
      </c>
      <c r="E81" s="87" t="s">
        <v>60</v>
      </c>
      <c r="F81" s="86" t="s">
        <v>87</v>
      </c>
      <c r="G81" s="88">
        <v>289.4201993268512</v>
      </c>
      <c r="H81" s="88">
        <v>0</v>
      </c>
      <c r="I81" s="88">
        <v>58.57884667165296</v>
      </c>
      <c r="J81" s="88">
        <v>131.41987958115186</v>
      </c>
      <c r="K81" s="114">
        <v>99.4214730740464</v>
      </c>
      <c r="L81" s="111"/>
    </row>
    <row r="82" spans="3:12" s="110" customFormat="1" ht="11.25">
      <c r="C82" s="111"/>
      <c r="D82" s="113" t="s">
        <v>88</v>
      </c>
      <c r="E82" s="89" t="s">
        <v>0</v>
      </c>
      <c r="F82" s="86" t="s">
        <v>89</v>
      </c>
      <c r="G82" s="88">
        <v>121.77213743455499</v>
      </c>
      <c r="H82" s="100"/>
      <c r="I82" s="90">
        <v>58.57884667165296</v>
      </c>
      <c r="J82" s="90">
        <v>63.19329076290203</v>
      </c>
      <c r="K82" s="115">
        <v>0</v>
      </c>
      <c r="L82" s="111"/>
    </row>
    <row r="83" spans="3:12" s="110" customFormat="1" ht="11.25">
      <c r="C83" s="111"/>
      <c r="D83" s="113" t="s">
        <v>90</v>
      </c>
      <c r="E83" s="89" t="s">
        <v>13</v>
      </c>
      <c r="F83" s="86" t="s">
        <v>91</v>
      </c>
      <c r="G83" s="88">
        <v>68.22658881824982</v>
      </c>
      <c r="H83" s="90"/>
      <c r="I83" s="100"/>
      <c r="J83" s="90">
        <v>68.22658881824982</v>
      </c>
      <c r="K83" s="115">
        <v>0</v>
      </c>
      <c r="L83" s="111"/>
    </row>
    <row r="84" spans="3:12" s="110" customFormat="1" ht="11.25">
      <c r="C84" s="111"/>
      <c r="D84" s="113" t="s">
        <v>92</v>
      </c>
      <c r="E84" s="89" t="s">
        <v>59</v>
      </c>
      <c r="F84" s="86" t="s">
        <v>93</v>
      </c>
      <c r="G84" s="88">
        <v>99.4214730740464</v>
      </c>
      <c r="H84" s="90"/>
      <c r="I84" s="90"/>
      <c r="J84" s="100"/>
      <c r="K84" s="115">
        <v>99.4214730740464</v>
      </c>
      <c r="L84" s="111"/>
    </row>
    <row r="85" spans="3:12" s="110" customFormat="1" ht="11.25">
      <c r="C85" s="111"/>
      <c r="D85" s="113" t="s">
        <v>94</v>
      </c>
      <c r="E85" s="89" t="s">
        <v>61</v>
      </c>
      <c r="F85" s="86" t="s">
        <v>95</v>
      </c>
      <c r="G85" s="88">
        <v>0</v>
      </c>
      <c r="H85" s="90"/>
      <c r="I85" s="90"/>
      <c r="J85" s="90"/>
      <c r="K85" s="122"/>
      <c r="L85" s="111"/>
    </row>
    <row r="86" spans="3:12" s="110" customFormat="1" ht="11.25">
      <c r="C86" s="111"/>
      <c r="D86" s="113" t="s">
        <v>22</v>
      </c>
      <c r="E86" s="101" t="s">
        <v>64</v>
      </c>
      <c r="F86" s="86" t="s">
        <v>96</v>
      </c>
      <c r="G86" s="88">
        <v>0</v>
      </c>
      <c r="H86" s="90"/>
      <c r="I86" s="90"/>
      <c r="J86" s="90"/>
      <c r="K86" s="115"/>
      <c r="L86" s="111"/>
    </row>
    <row r="87" spans="3:12" s="110" customFormat="1" ht="14.25">
      <c r="C87" s="111"/>
      <c r="D87" s="113" t="s">
        <v>24</v>
      </c>
      <c r="E87" s="174" t="s">
        <v>97</v>
      </c>
      <c r="F87" s="175" t="s">
        <v>98</v>
      </c>
      <c r="G87" s="132">
        <v>177.17153850972326</v>
      </c>
      <c r="H87" s="88">
        <v>6.11866473448018</v>
      </c>
      <c r="I87" s="88">
        <v>29.739065445026178</v>
      </c>
      <c r="J87" s="88">
        <v>53.673923326477194</v>
      </c>
      <c r="K87" s="114">
        <v>87.63988500373972</v>
      </c>
      <c r="L87" s="111"/>
    </row>
    <row r="88" spans="3:12" s="110" customFormat="1" ht="22.5">
      <c r="C88" s="111"/>
      <c r="D88" s="113" t="s">
        <v>6</v>
      </c>
      <c r="E88" s="89" t="s">
        <v>99</v>
      </c>
      <c r="F88" s="86" t="s">
        <v>100</v>
      </c>
      <c r="G88" s="88">
        <v>0</v>
      </c>
      <c r="H88" s="90"/>
      <c r="I88" s="90"/>
      <c r="J88" s="90"/>
      <c r="K88" s="115"/>
      <c r="L88" s="111"/>
    </row>
    <row r="89" spans="3:12" s="110" customFormat="1" ht="11.25">
      <c r="C89" s="111"/>
      <c r="D89" s="113" t="s">
        <v>101</v>
      </c>
      <c r="E89" s="103" t="s">
        <v>102</v>
      </c>
      <c r="F89" s="86" t="s">
        <v>103</v>
      </c>
      <c r="G89" s="88">
        <v>0</v>
      </c>
      <c r="H89" s="90"/>
      <c r="I89" s="90"/>
      <c r="J89" s="90"/>
      <c r="K89" s="115"/>
      <c r="L89" s="111"/>
    </row>
    <row r="90" spans="3:12" s="110" customFormat="1" ht="11.25">
      <c r="C90" s="111"/>
      <c r="D90" s="113" t="s">
        <v>7</v>
      </c>
      <c r="E90" s="89" t="s">
        <v>104</v>
      </c>
      <c r="F90" s="86" t="s">
        <v>105</v>
      </c>
      <c r="G90" s="88">
        <v>83.34145026178011</v>
      </c>
      <c r="H90" s="90">
        <v>5.484167726252805</v>
      </c>
      <c r="I90" s="90">
        <v>16.749449887808527</v>
      </c>
      <c r="J90" s="90">
        <v>43.664615370231864</v>
      </c>
      <c r="K90" s="115">
        <v>17.443217277486912</v>
      </c>
      <c r="L90" s="111"/>
    </row>
    <row r="91" spans="3:12" s="110" customFormat="1" ht="11.25">
      <c r="C91" s="111"/>
      <c r="D91" s="113" t="s">
        <v>106</v>
      </c>
      <c r="E91" s="103" t="s">
        <v>107</v>
      </c>
      <c r="F91" s="86" t="s">
        <v>108</v>
      </c>
      <c r="G91" s="88">
        <v>83.34145026178011</v>
      </c>
      <c r="H91" s="90">
        <v>5.484167726252805</v>
      </c>
      <c r="I91" s="90">
        <v>16.749449887808527</v>
      </c>
      <c r="J91" s="90">
        <v>43.664615370231864</v>
      </c>
      <c r="K91" s="115">
        <v>17.443217277486912</v>
      </c>
      <c r="L91" s="111"/>
    </row>
    <row r="92" spans="3:12" s="110" customFormat="1" ht="11.25">
      <c r="C92" s="111"/>
      <c r="D92" s="113" t="s">
        <v>109</v>
      </c>
      <c r="E92" s="104" t="s">
        <v>102</v>
      </c>
      <c r="F92" s="86" t="s">
        <v>110</v>
      </c>
      <c r="G92" s="88">
        <v>0</v>
      </c>
      <c r="H92" s="90"/>
      <c r="I92" s="90"/>
      <c r="J92" s="90"/>
      <c r="K92" s="115"/>
      <c r="L92" s="111"/>
    </row>
    <row r="93" spans="3:12" s="110" customFormat="1" ht="11.25">
      <c r="C93" s="111"/>
      <c r="D93" s="113" t="s">
        <v>8</v>
      </c>
      <c r="E93" s="89" t="s">
        <v>111</v>
      </c>
      <c r="F93" s="86" t="s">
        <v>112</v>
      </c>
      <c r="G93" s="88">
        <v>18.04289864435303</v>
      </c>
      <c r="H93" s="88">
        <v>0.6260063575168286</v>
      </c>
      <c r="I93" s="88">
        <v>12.98961555721765</v>
      </c>
      <c r="J93" s="88">
        <v>4.425596288332087</v>
      </c>
      <c r="K93" s="114">
        <v>0.001680441286462229</v>
      </c>
      <c r="L93" s="111"/>
    </row>
    <row r="94" spans="3:12" s="110" customFormat="1" ht="14.25">
      <c r="C94" s="112" t="s">
        <v>150</v>
      </c>
      <c r="D94" s="118" t="s">
        <v>114</v>
      </c>
      <c r="E94" s="94" t="s">
        <v>115</v>
      </c>
      <c r="F94" s="95">
        <v>751</v>
      </c>
      <c r="G94" s="96">
        <v>7.066059835452506</v>
      </c>
      <c r="H94" s="97">
        <v>0.6011015332834704</v>
      </c>
      <c r="I94" s="97">
        <v>2.564046933433059</v>
      </c>
      <c r="J94" s="97">
        <v>3.900911368735976</v>
      </c>
      <c r="K94" s="119">
        <v>0</v>
      </c>
      <c r="L94" s="111"/>
    </row>
    <row r="95" spans="3:12" s="110" customFormat="1" ht="14.25">
      <c r="C95" s="112" t="s">
        <v>150</v>
      </c>
      <c r="D95" s="118" t="s">
        <v>116</v>
      </c>
      <c r="E95" s="94" t="s">
        <v>117</v>
      </c>
      <c r="F95" s="95">
        <v>752</v>
      </c>
      <c r="G95" s="96">
        <v>2.522423148840688</v>
      </c>
      <c r="H95" s="97">
        <v>0</v>
      </c>
      <c r="I95" s="97">
        <v>2.522423148840688</v>
      </c>
      <c r="J95" s="97">
        <v>0</v>
      </c>
      <c r="K95" s="119">
        <v>0</v>
      </c>
      <c r="L95" s="111"/>
    </row>
    <row r="96" spans="3:12" s="110" customFormat="1" ht="14.25">
      <c r="C96" s="112" t="s">
        <v>150</v>
      </c>
      <c r="D96" s="118" t="s">
        <v>118</v>
      </c>
      <c r="E96" s="94" t="s">
        <v>119</v>
      </c>
      <c r="F96" s="95">
        <v>753</v>
      </c>
      <c r="G96" s="96">
        <v>2.770465959237098</v>
      </c>
      <c r="H96" s="97">
        <v>0</v>
      </c>
      <c r="I96" s="97">
        <v>2.415014023934181</v>
      </c>
      <c r="J96" s="97">
        <v>0.35545193530291697</v>
      </c>
      <c r="K96" s="119">
        <v>0</v>
      </c>
      <c r="L96" s="111"/>
    </row>
    <row r="97" spans="3:12" s="110" customFormat="1" ht="14.25">
      <c r="C97" s="112" t="s">
        <v>150</v>
      </c>
      <c r="D97" s="118" t="s">
        <v>120</v>
      </c>
      <c r="E97" s="94" t="s">
        <v>84</v>
      </c>
      <c r="F97" s="95">
        <v>754</v>
      </c>
      <c r="G97" s="96">
        <v>0.01413126402393418</v>
      </c>
      <c r="H97" s="97">
        <v>0</v>
      </c>
      <c r="I97" s="97">
        <v>0</v>
      </c>
      <c r="J97" s="97">
        <v>0.01413126402393418</v>
      </c>
      <c r="K97" s="119">
        <v>0</v>
      </c>
      <c r="L97" s="111"/>
    </row>
    <row r="98" spans="3:12" s="110" customFormat="1" ht="14.25">
      <c r="C98" s="112" t="s">
        <v>150</v>
      </c>
      <c r="D98" s="118" t="s">
        <v>121</v>
      </c>
      <c r="E98" s="94" t="s">
        <v>155</v>
      </c>
      <c r="F98" s="95">
        <v>755</v>
      </c>
      <c r="G98" s="96">
        <v>0.197899588631264</v>
      </c>
      <c r="H98" s="97">
        <v>0</v>
      </c>
      <c r="I98" s="97">
        <v>0.04111742707554226</v>
      </c>
      <c r="J98" s="97">
        <v>0.15510172026925953</v>
      </c>
      <c r="K98" s="119">
        <v>0.001680441286462229</v>
      </c>
      <c r="L98" s="111"/>
    </row>
    <row r="99" spans="3:12" s="110" customFormat="1" ht="25.5">
      <c r="C99" s="112" t="s">
        <v>150</v>
      </c>
      <c r="D99" s="118" t="s">
        <v>156</v>
      </c>
      <c r="E99" s="94" t="s">
        <v>86</v>
      </c>
      <c r="F99" s="95">
        <v>753</v>
      </c>
      <c r="G99" s="96">
        <v>5.471918848167539</v>
      </c>
      <c r="H99" s="97">
        <v>0.024904824233358266</v>
      </c>
      <c r="I99" s="97">
        <v>5.447014023934181</v>
      </c>
      <c r="J99" s="97">
        <v>0</v>
      </c>
      <c r="K99" s="119">
        <v>0</v>
      </c>
      <c r="L99" s="111"/>
    </row>
    <row r="100" spans="3:12" s="110" customFormat="1" ht="11.25">
      <c r="C100" s="111"/>
      <c r="D100" s="128"/>
      <c r="E100" s="98" t="s">
        <v>75</v>
      </c>
      <c r="F100" s="99"/>
      <c r="G100" s="99"/>
      <c r="H100" s="99"/>
      <c r="I100" s="99"/>
      <c r="J100" s="99"/>
      <c r="K100" s="121"/>
      <c r="L100" s="111"/>
    </row>
    <row r="101" spans="3:12" s="110" customFormat="1" ht="11.25">
      <c r="C101" s="111"/>
      <c r="D101" s="113" t="s">
        <v>122</v>
      </c>
      <c r="E101" s="105" t="s">
        <v>123</v>
      </c>
      <c r="F101" s="86" t="s">
        <v>124</v>
      </c>
      <c r="G101" s="88">
        <v>75.78718960359014</v>
      </c>
      <c r="H101" s="90">
        <v>0.008490650710546</v>
      </c>
      <c r="I101" s="90">
        <v>0</v>
      </c>
      <c r="J101" s="90">
        <v>5.583711667913239</v>
      </c>
      <c r="K101" s="115">
        <v>70.19498728496634</v>
      </c>
      <c r="L101" s="111"/>
    </row>
    <row r="102" spans="3:12" s="110" customFormat="1" ht="11.25">
      <c r="C102" s="111"/>
      <c r="D102" s="113" t="s">
        <v>125</v>
      </c>
      <c r="E102" s="87" t="s">
        <v>62</v>
      </c>
      <c r="F102" s="86" t="s">
        <v>126</v>
      </c>
      <c r="G102" s="88">
        <v>289.4201993268512</v>
      </c>
      <c r="H102" s="90">
        <v>121.77213743455499</v>
      </c>
      <c r="I102" s="90">
        <v>68.22658881824982</v>
      </c>
      <c r="J102" s="90">
        <v>99.4214730740464</v>
      </c>
      <c r="K102" s="115">
        <v>0</v>
      </c>
      <c r="L102" s="111"/>
    </row>
    <row r="103" spans="3:12" s="110" customFormat="1" ht="11.25">
      <c r="C103" s="111"/>
      <c r="D103" s="113" t="s">
        <v>127</v>
      </c>
      <c r="E103" s="87" t="s">
        <v>63</v>
      </c>
      <c r="F103" s="86" t="s">
        <v>128</v>
      </c>
      <c r="G103" s="88">
        <v>0</v>
      </c>
      <c r="H103" s="90">
        <v>0</v>
      </c>
      <c r="I103" s="90">
        <v>0</v>
      </c>
      <c r="J103" s="90">
        <v>0</v>
      </c>
      <c r="K103" s="115">
        <v>0</v>
      </c>
      <c r="L103" s="111"/>
    </row>
    <row r="104" spans="3:12" s="110" customFormat="1" ht="11.25">
      <c r="C104" s="111"/>
      <c r="D104" s="113" t="s">
        <v>129</v>
      </c>
      <c r="E104" s="87" t="s">
        <v>65</v>
      </c>
      <c r="F104" s="86" t="s">
        <v>130</v>
      </c>
      <c r="G104" s="88">
        <v>0</v>
      </c>
      <c r="H104" s="90">
        <v>0</v>
      </c>
      <c r="I104" s="90">
        <v>0</v>
      </c>
      <c r="J104" s="90">
        <v>0</v>
      </c>
      <c r="K104" s="115">
        <v>0</v>
      </c>
      <c r="L104" s="111"/>
    </row>
    <row r="105" spans="3:12" s="110" customFormat="1" ht="14.25">
      <c r="C105" s="111"/>
      <c r="D105" s="113" t="s">
        <v>131</v>
      </c>
      <c r="E105" s="174" t="s">
        <v>132</v>
      </c>
      <c r="F105" s="176" t="s">
        <v>133</v>
      </c>
      <c r="G105" s="132">
        <v>23.425493081525836</v>
      </c>
      <c r="H105" s="90">
        <v>2.5220338444278236</v>
      </c>
      <c r="I105" s="90">
        <v>2.6026091997008227</v>
      </c>
      <c r="J105" s="90">
        <v>6.354270007479431</v>
      </c>
      <c r="K105" s="115">
        <v>11.946580029917758</v>
      </c>
      <c r="L105" s="111"/>
    </row>
    <row r="106" spans="3:12" s="110" customFormat="1" ht="11.25">
      <c r="C106" s="111"/>
      <c r="D106" s="113" t="s">
        <v>134</v>
      </c>
      <c r="E106" s="89" t="s">
        <v>135</v>
      </c>
      <c r="F106" s="86" t="s">
        <v>136</v>
      </c>
      <c r="G106" s="88">
        <v>0</v>
      </c>
      <c r="H106" s="90">
        <v>0</v>
      </c>
      <c r="I106" s="90">
        <v>0</v>
      </c>
      <c r="J106" s="90">
        <v>0</v>
      </c>
      <c r="K106" s="115">
        <v>0</v>
      </c>
      <c r="L106" s="111"/>
    </row>
    <row r="107" spans="3:12" s="110" customFormat="1" ht="11.25">
      <c r="C107" s="111"/>
      <c r="D107" s="113" t="s">
        <v>137</v>
      </c>
      <c r="E107" s="87" t="s">
        <v>138</v>
      </c>
      <c r="F107" s="86" t="s">
        <v>139</v>
      </c>
      <c r="G107" s="88">
        <v>23.712696335078533</v>
      </c>
      <c r="H107" s="90">
        <v>2.5486163051608077</v>
      </c>
      <c r="I107" s="90">
        <v>2.894540014958863</v>
      </c>
      <c r="J107" s="90">
        <v>5.752804786836201</v>
      </c>
      <c r="K107" s="115">
        <v>12.516735228122663</v>
      </c>
      <c r="L107" s="111"/>
    </row>
    <row r="108" spans="3:12" s="110" customFormat="1" ht="12" thickBot="1">
      <c r="C108" s="111"/>
      <c r="D108" s="123" t="s">
        <v>140</v>
      </c>
      <c r="E108" s="124" t="s">
        <v>66</v>
      </c>
      <c r="F108" s="125" t="s">
        <v>141</v>
      </c>
      <c r="G108" s="126">
        <f>SUM(H108:K108)</f>
        <v>9.349264473712537E-09</v>
      </c>
      <c r="H108" s="126">
        <f>(H63+H81+H86)-(H87+H102+H103+H104+H105)</f>
        <v>0</v>
      </c>
      <c r="I108" s="126">
        <f>(I63+I81+I86)-(I87+I102+I103+I104+I105)</f>
        <v>0</v>
      </c>
      <c r="J108" s="126">
        <f>(J63+J81+J86)-(J87+J102+J103+J104+J105)</f>
        <v>9.349264473712537E-09</v>
      </c>
      <c r="K108" s="127">
        <f>(K63+K81+K86)-(K87+K102+K103+K104+K105)</f>
        <v>0</v>
      </c>
      <c r="L108" s="111"/>
    </row>
    <row r="109" spans="5:12" ht="11.25">
      <c r="E109" s="82"/>
      <c r="F109" s="82"/>
      <c r="G109" s="82"/>
      <c r="H109" s="82"/>
      <c r="I109" s="82"/>
      <c r="J109" s="82"/>
      <c r="K109" s="82"/>
      <c r="L109" s="82"/>
    </row>
    <row r="110" spans="5:12" ht="11.25">
      <c r="E110" s="82"/>
      <c r="F110" s="82"/>
      <c r="G110" s="82"/>
      <c r="H110" s="82"/>
      <c r="I110" s="82"/>
      <c r="J110" s="82"/>
      <c r="K110" s="82"/>
      <c r="L110" s="82"/>
    </row>
    <row r="111" spans="5:12" ht="11.25">
      <c r="E111" s="82"/>
      <c r="F111" s="82"/>
      <c r="G111" s="82"/>
      <c r="H111" s="82"/>
      <c r="I111" s="82"/>
      <c r="J111" s="82"/>
      <c r="K111" s="82"/>
      <c r="L111" s="82"/>
    </row>
    <row r="112" spans="5:12" ht="11.25">
      <c r="E112" s="82"/>
      <c r="F112" s="82"/>
      <c r="G112" s="82"/>
      <c r="H112" s="82"/>
      <c r="I112" s="82"/>
      <c r="J112" s="82"/>
      <c r="K112" s="82"/>
      <c r="L112" s="82"/>
    </row>
    <row r="113" spans="5:12" ht="11.25">
      <c r="E113" s="82"/>
      <c r="F113" s="82"/>
      <c r="G113" s="82"/>
      <c r="H113" s="82"/>
      <c r="I113" s="82"/>
      <c r="J113" s="82"/>
      <c r="K113" s="82"/>
      <c r="L113" s="82"/>
    </row>
    <row r="114" spans="5:12" ht="11.25">
      <c r="E114" s="82"/>
      <c r="F114" s="82"/>
      <c r="G114" s="82"/>
      <c r="H114" s="82"/>
      <c r="I114" s="82"/>
      <c r="J114" s="82"/>
      <c r="K114" s="82"/>
      <c r="L114" s="82"/>
    </row>
    <row r="115" spans="5:12" ht="11.25">
      <c r="E115" s="82"/>
      <c r="F115" s="82"/>
      <c r="G115" s="82"/>
      <c r="H115" s="82"/>
      <c r="I115" s="82"/>
      <c r="J115" s="82"/>
      <c r="K115" s="82"/>
      <c r="L115" s="82"/>
    </row>
    <row r="116" spans="5:12" ht="11.25">
      <c r="E116" s="82"/>
      <c r="F116" s="82"/>
      <c r="G116" s="82"/>
      <c r="H116" s="82"/>
      <c r="I116" s="82"/>
      <c r="J116" s="82"/>
      <c r="K116" s="82"/>
      <c r="L116" s="82"/>
    </row>
    <row r="117" spans="5:12" ht="11.25">
      <c r="E117" s="82"/>
      <c r="F117" s="82"/>
      <c r="G117" s="82"/>
      <c r="H117" s="82"/>
      <c r="I117" s="82"/>
      <c r="J117" s="82"/>
      <c r="K117" s="82"/>
      <c r="L117" s="82"/>
    </row>
    <row r="118" spans="5:12" ht="11.25">
      <c r="E118" s="82"/>
      <c r="F118" s="82"/>
      <c r="G118" s="82"/>
      <c r="H118" s="82"/>
      <c r="I118" s="82"/>
      <c r="J118" s="82"/>
      <c r="K118" s="82"/>
      <c r="L118" s="82"/>
    </row>
    <row r="119" spans="5:12" ht="11.25">
      <c r="E119" s="82"/>
      <c r="F119" s="82"/>
      <c r="G119" s="82"/>
      <c r="H119" s="82"/>
      <c r="I119" s="82"/>
      <c r="J119" s="82"/>
      <c r="K119" s="82"/>
      <c r="L119" s="82"/>
    </row>
    <row r="120" spans="5:12" ht="11.25">
      <c r="E120" s="82"/>
      <c r="F120" s="82"/>
      <c r="G120" s="82"/>
      <c r="H120" s="82"/>
      <c r="I120" s="82"/>
      <c r="J120" s="82"/>
      <c r="K120" s="82"/>
      <c r="L120" s="82"/>
    </row>
    <row r="121" spans="5:12" ht="11.25">
      <c r="E121" s="82"/>
      <c r="F121" s="82"/>
      <c r="G121" s="82"/>
      <c r="H121" s="82"/>
      <c r="I121" s="82"/>
      <c r="J121" s="82"/>
      <c r="K121" s="82"/>
      <c r="L121" s="82"/>
    </row>
    <row r="122" spans="5:12" ht="11.25">
      <c r="E122" s="82"/>
      <c r="F122" s="82"/>
      <c r="G122" s="82"/>
      <c r="H122" s="82"/>
      <c r="I122" s="82"/>
      <c r="J122" s="82"/>
      <c r="K122" s="82"/>
      <c r="L122" s="82"/>
    </row>
    <row r="123" spans="5:12" ht="11.25">
      <c r="E123" s="82"/>
      <c r="F123" s="82"/>
      <c r="G123" s="82"/>
      <c r="H123" s="82"/>
      <c r="I123" s="82"/>
      <c r="J123" s="82"/>
      <c r="K123" s="82"/>
      <c r="L123" s="82"/>
    </row>
    <row r="124" spans="5:12" ht="11.25">
      <c r="E124" s="82"/>
      <c r="F124" s="82"/>
      <c r="G124" s="82"/>
      <c r="H124" s="82"/>
      <c r="I124" s="82"/>
      <c r="J124" s="82"/>
      <c r="K124" s="82"/>
      <c r="L124" s="82"/>
    </row>
    <row r="125" spans="5:12" ht="11.25">
      <c r="E125" s="82"/>
      <c r="F125" s="82"/>
      <c r="G125" s="82"/>
      <c r="H125" s="82"/>
      <c r="I125" s="82"/>
      <c r="J125" s="82"/>
      <c r="K125" s="82"/>
      <c r="L125" s="82"/>
    </row>
    <row r="126" spans="5:12" ht="11.25">
      <c r="E126" s="81"/>
      <c r="F126" s="81"/>
      <c r="G126" s="81"/>
      <c r="H126" s="81"/>
      <c r="I126" s="81"/>
      <c r="J126" s="81"/>
      <c r="K126" s="81"/>
      <c r="L126" s="81"/>
    </row>
    <row r="127" spans="5:12" ht="11.25">
      <c r="E127" s="81"/>
      <c r="F127" s="81"/>
      <c r="G127" s="81"/>
      <c r="H127" s="81"/>
      <c r="I127" s="81"/>
      <c r="J127" s="81"/>
      <c r="K127" s="81"/>
      <c r="L127" s="81"/>
    </row>
    <row r="128" spans="5:12" ht="11.25">
      <c r="E128" s="81"/>
      <c r="F128" s="81"/>
      <c r="G128" s="81"/>
      <c r="H128" s="81"/>
      <c r="I128" s="81"/>
      <c r="J128" s="81"/>
      <c r="K128" s="81"/>
      <c r="L128" s="81"/>
    </row>
    <row r="129" spans="5:12" ht="11.25">
      <c r="E129" s="81"/>
      <c r="F129" s="81"/>
      <c r="G129" s="81"/>
      <c r="H129" s="81"/>
      <c r="I129" s="81"/>
      <c r="J129" s="81"/>
      <c r="K129" s="81"/>
      <c r="L129" s="81"/>
    </row>
  </sheetData>
  <sheetProtection/>
  <mergeCells count="8">
    <mergeCell ref="D8:K10"/>
    <mergeCell ref="D62:K62"/>
    <mergeCell ref="D11:D12"/>
    <mergeCell ref="E11:E12"/>
    <mergeCell ref="F11:F12"/>
    <mergeCell ref="G11:G12"/>
    <mergeCell ref="H11:K11"/>
    <mergeCell ref="D14:K14"/>
  </mergeCells>
  <dataValidations count="2">
    <dataValidation allowBlank="1" showInputMessage="1" promptTitle="Ввод" prompt="Для выбора организации необходимо два раза нажать левую клавишу мыши!" sqref="E47:E52 E23:E25 E29:E31 E18:E20 E94:E99 E71:E73 E77:E79 E66:E68"/>
    <dataValidation type="decimal" allowBlank="1" showErrorMessage="1" errorTitle="Ошибка" error="Допускается ввод только действительных чисел!" sqref="G33:K52 G22:K26 G28:K31 G54:K61 G70:K74 G76:K79 G101:K108 G63:K68 G15:K20 G81:K9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Up2</cp:lastModifiedBy>
  <cp:lastPrinted>2015-03-12T10:02:21Z</cp:lastPrinted>
  <dcterms:created xsi:type="dcterms:W3CDTF">1996-10-08T23:32:33Z</dcterms:created>
  <dcterms:modified xsi:type="dcterms:W3CDTF">2024-01-23T08:42:43Z</dcterms:modified>
  <cp:category/>
  <cp:version/>
  <cp:contentType/>
  <cp:contentStatus/>
</cp:coreProperties>
</file>